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activeTab="0"/>
  </bookViews>
  <sheets>
    <sheet name="tab.1a" sheetId="1" r:id="rId1"/>
    <sheet name="tab,1b" sheetId="2" r:id="rId2"/>
    <sheet name="tab.2" sheetId="3" r:id="rId3"/>
    <sheet name="tab.3" sheetId="4" r:id="rId4"/>
    <sheet name="tab.4" sheetId="5" r:id="rId5"/>
    <sheet name="tab.5" sheetId="6" r:id="rId6"/>
  </sheets>
  <definedNames>
    <definedName name="_xlnm.Print_Titles" localSheetId="1">'tab,1b'!$1:$10</definedName>
    <definedName name="_xlnm.Print_Titles" localSheetId="0">'tab.1a'!$1:$10</definedName>
    <definedName name="_xlnm.Print_Titles" localSheetId="2">'tab.2'!$1:$10</definedName>
    <definedName name="_xlnm.Print_Titles" localSheetId="3">'tab.3'!$1:$10</definedName>
    <definedName name="_xlnm.Print_Titles" localSheetId="4">'tab.4'!$1:$10</definedName>
    <definedName name="_xlnm.Print_Titles" localSheetId="5">'tab.5'!$1:$10</definedName>
    <definedName name="_xlnm.Print_Area" localSheetId="2">'tab.2'!$A$1:$J$107</definedName>
    <definedName name="_xlnm.Print_Area" localSheetId="3">'tab.3'!$A$1:$P$107</definedName>
    <definedName name="_xlnm.Print_Area" localSheetId="4">'tab.4'!$A$1:$N$107</definedName>
    <definedName name="_xlnm.Print_Area" localSheetId="5">'tab.5'!$A$1:$P$107</definedName>
  </definedNames>
  <calcPr fullCalcOnLoad="1"/>
</workbook>
</file>

<file path=xl/sharedStrings.xml><?xml version="1.0" encoding="utf-8"?>
<sst xmlns="http://schemas.openxmlformats.org/spreadsheetml/2006/main" count="822" uniqueCount="125">
  <si>
    <t>Okres / Kraj</t>
  </si>
  <si>
    <t>počet</t>
  </si>
  <si>
    <t>spolu</t>
  </si>
  <si>
    <t>Bratislavský kraj</t>
  </si>
  <si>
    <t>Trnavský kraj</t>
  </si>
  <si>
    <t>Košický kraj</t>
  </si>
  <si>
    <t>v správe VoS</t>
  </si>
  <si>
    <t>v správe OÚ</t>
  </si>
  <si>
    <t>zrážkových</t>
  </si>
  <si>
    <t>m3/deň</t>
  </si>
  <si>
    <t>Dĺžka kanalizač. siete bez prípoj.</t>
  </si>
  <si>
    <t>Počet kanalizač. prípojok</t>
  </si>
  <si>
    <t>Dĺžka kanalizač. prípojok</t>
  </si>
  <si>
    <t>splaškových</t>
  </si>
  <si>
    <t>priemysel. a ostat.</t>
  </si>
  <si>
    <t>Počet čistiarní odpadových vôd</t>
  </si>
  <si>
    <t>Kapacita čistiarní odpadových vôd</t>
  </si>
  <si>
    <t>Počet ekvivalent. obyvateľov</t>
  </si>
  <si>
    <t>Počet obcí</t>
  </si>
  <si>
    <t>Počet obyvateľov</t>
  </si>
  <si>
    <t>Počet obyvateľov pripoj. na verej. kanal. s ČOV</t>
  </si>
  <si>
    <t>Počet obyvateľov pripoj. na verej. kanal.</t>
  </si>
  <si>
    <t>km</t>
  </si>
  <si>
    <t>Počet obcí s verejnou kanalizáciou</t>
  </si>
  <si>
    <t>Počet obcí s verejnou kanalizáciou s ČOV</t>
  </si>
  <si>
    <t>tis. m3/rok</t>
  </si>
  <si>
    <t>cudzích (balastných)</t>
  </si>
  <si>
    <t>Vody vypúšťané cez verejnú kanalizáciu s ČOV</t>
  </si>
  <si>
    <t>% obcí z celk. počtu obcí</t>
  </si>
  <si>
    <t>%</t>
  </si>
  <si>
    <t>% obcí s ČOV z celk. počtu obcí</t>
  </si>
  <si>
    <t>% obyv.s ver.kan.z celk.počtu obyv.</t>
  </si>
  <si>
    <t>% obyv. s ČOV z celk.počtu obyv.</t>
  </si>
  <si>
    <t>Pezinok</t>
  </si>
  <si>
    <t>Bratislava</t>
  </si>
  <si>
    <t>Malacky</t>
  </si>
  <si>
    <t>Senec</t>
  </si>
  <si>
    <t>Dunajska Streda</t>
  </si>
  <si>
    <t>Senica</t>
  </si>
  <si>
    <t>Skalica</t>
  </si>
  <si>
    <t>Myjava</t>
  </si>
  <si>
    <t>Trnava</t>
  </si>
  <si>
    <t>Galanta</t>
  </si>
  <si>
    <t>Hlohovec</t>
  </si>
  <si>
    <t>Bánovce nad Bebravou</t>
  </si>
  <si>
    <t>Ilava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</si>
  <si>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</si>
  <si>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</si>
  <si>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</si>
  <si>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</si>
  <si>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</si>
  <si>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</si>
  <si>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</si>
  <si>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</si>
  <si>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</si>
  <si>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</si>
  <si>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</si>
  <si>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</si>
  <si>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</si>
  <si>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</si>
  <si>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</si>
  <si>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</si>
  <si>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</si>
  <si>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</si>
  <si>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</si>
  <si>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</si>
  <si>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</si>
  <si>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</si>
  <si>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</si>
  <si>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</si>
  <si>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</si>
  <si>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</si>
  <si>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</si>
  <si>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</si>
  <si>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</si>
  <si>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</si>
  <si>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</si>
  <si>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</si>
  <si>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</si>
  <si>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</si>
  <si>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</si>
  <si>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</si>
  <si>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</si>
  <si>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</si>
  <si>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</si>
  <si>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</si>
  <si>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</si>
  <si>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Medzilaborce</t>
  </si>
  <si>
    <t>Poprad</t>
  </si>
  <si>
    <t>Prešov</t>
  </si>
  <si>
    <t>Sabinov</t>
  </si>
  <si>
    <t>Snina</t>
  </si>
  <si>
    <t>Stropkov</t>
  </si>
  <si>
    <t>Svidník</t>
  </si>
  <si>
    <t>Vranov nad Topľou</t>
  </si>
  <si>
    <t>Gelnica</t>
  </si>
  <si>
    <t>Košice</t>
  </si>
  <si>
    <t>Košice - okolie</t>
  </si>
  <si>
    <t>Michalovce</t>
  </si>
  <si>
    <t>Rožňava</t>
  </si>
  <si>
    <t>Sobrance</t>
  </si>
  <si>
    <t>Trebišov</t>
  </si>
  <si>
    <t>Banskobystrický kraj</t>
  </si>
  <si>
    <t>Prešovský kraj</t>
  </si>
  <si>
    <t xml:space="preserve"> </t>
  </si>
  <si>
    <t>KANALIZÁCIE</t>
  </si>
  <si>
    <t>SPOLU  SR</t>
  </si>
  <si>
    <t>KANALIZÁCIA</t>
  </si>
  <si>
    <t>Tab.1a</t>
  </si>
  <si>
    <t>Tab.1b</t>
  </si>
  <si>
    <t>Tab.2</t>
  </si>
  <si>
    <t>Tab.3</t>
  </si>
  <si>
    <t>Tab.4</t>
  </si>
  <si>
    <t>Tab.5</t>
  </si>
  <si>
    <t>Levoča</t>
  </si>
  <si>
    <t>Piešťany</t>
  </si>
  <si>
    <t>Kežmarok</t>
  </si>
  <si>
    <t>Množstvo vypúšťaných odpadových vôd do vodných tokov cez verejnú kanalizácu</t>
  </si>
  <si>
    <t>Nové Mesto / Váhom</t>
  </si>
  <si>
    <t>Stará Ľubovňa</t>
  </si>
  <si>
    <t>Spišska Nová Ves</t>
  </si>
  <si>
    <t>stav k 31.12.2012</t>
  </si>
  <si>
    <t>mechanických</t>
  </si>
  <si>
    <t>mech.-biologic</t>
  </si>
  <si>
    <t>biologických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</si>
</sst>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"/>
    <numFmt numFmtId="178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3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2" fontId="45" fillId="0" borderId="13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3" fontId="45" fillId="0" borderId="12" xfId="0" applyNumberFormat="1" applyFont="1" applyFill="1" applyBorder="1" applyAlignment="1">
      <alignment horizontal="right" vertical="center" wrapText="1"/>
    </xf>
    <xf numFmtId="3" fontId="45" fillId="0" borderId="13" xfId="0" applyNumberFormat="1" applyFont="1" applyFill="1" applyBorder="1" applyAlignment="1">
      <alignment horizontal="right" vertical="center" wrapText="1"/>
    </xf>
    <xf numFmtId="3" fontId="45" fillId="0" borderId="17" xfId="0" applyNumberFormat="1" applyFont="1" applyFill="1" applyBorder="1" applyAlignment="1">
      <alignment horizontal="right" vertical="center" wrapText="1"/>
    </xf>
    <xf numFmtId="3" fontId="45" fillId="0" borderId="18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3" fontId="45" fillId="0" borderId="12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0" fontId="47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2" fontId="45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 vertical="center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53" applyFont="1" applyFill="1" applyBorder="1" applyAlignment="1">
      <alignment wrapText="1"/>
      <protection/>
    </xf>
    <xf numFmtId="0" fontId="0" fillId="0" borderId="22" xfId="53" applyFont="1" applyFill="1" applyBorder="1" applyAlignment="1">
      <alignment wrapText="1"/>
      <protection/>
    </xf>
    <xf numFmtId="0" fontId="0" fillId="0" borderId="23" xfId="53" applyFont="1" applyFill="1" applyBorder="1" applyAlignment="1">
      <alignment wrapText="1"/>
      <protection/>
    </xf>
    <xf numFmtId="0" fontId="0" fillId="0" borderId="20" xfId="53" applyFont="1" applyFill="1" applyBorder="1" applyAlignment="1">
      <alignment wrapText="1"/>
      <protection/>
    </xf>
    <xf numFmtId="0" fontId="0" fillId="0" borderId="24" xfId="0" applyFont="1" applyFill="1" applyBorder="1" applyAlignment="1">
      <alignment/>
    </xf>
    <xf numFmtId="0" fontId="5" fillId="0" borderId="23" xfId="53" applyFont="1" applyFill="1" applyBorder="1" applyAlignment="1">
      <alignment wrapText="1"/>
      <protection/>
    </xf>
    <xf numFmtId="0" fontId="0" fillId="0" borderId="12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5" xfId="0" applyNumberFormat="1" applyFont="1" applyBorder="1" applyAlignment="1">
      <alignment/>
    </xf>
    <xf numFmtId="0" fontId="0" fillId="0" borderId="29" xfId="0" applyFont="1" applyFill="1" applyBorder="1" applyAlignment="1">
      <alignment horizontal="center" vertical="top" wrapText="1"/>
    </xf>
    <xf numFmtId="173" fontId="0" fillId="0" borderId="13" xfId="0" applyNumberFormat="1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/>
    </xf>
    <xf numFmtId="173" fontId="0" fillId="0" borderId="27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48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/>
    </xf>
    <xf numFmtId="0" fontId="5" fillId="0" borderId="31" xfId="53" applyFont="1" applyFill="1" applyBorder="1" applyAlignment="1">
      <alignment wrapText="1"/>
      <protection/>
    </xf>
    <xf numFmtId="3" fontId="5" fillId="0" borderId="2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173" fontId="0" fillId="0" borderId="29" xfId="0" applyNumberFormat="1" applyFont="1" applyFill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30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Alignment="1">
      <alignment/>
    </xf>
    <xf numFmtId="3" fontId="0" fillId="0" borderId="27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2" fontId="45" fillId="0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173" fontId="0" fillId="0" borderId="12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7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7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48" fillId="0" borderId="14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27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46" applyNumberFormat="1" applyFont="1" applyFill="1" applyBorder="1">
      <alignment/>
      <protection/>
    </xf>
    <xf numFmtId="3" fontId="0" fillId="0" borderId="19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 vertical="center"/>
    </xf>
    <xf numFmtId="3" fontId="48" fillId="0" borderId="33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3" fontId="48" fillId="0" borderId="35" xfId="0" applyNumberFormat="1" applyFont="1" applyBorder="1" applyAlignment="1">
      <alignment/>
    </xf>
    <xf numFmtId="3" fontId="45" fillId="0" borderId="35" xfId="0" applyNumberFormat="1" applyFont="1" applyFill="1" applyBorder="1" applyAlignment="1">
      <alignment horizontal="right" vertical="center" wrapText="1"/>
    </xf>
    <xf numFmtId="3" fontId="45" fillId="0" borderId="33" xfId="0" applyNumberFormat="1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48" fillId="0" borderId="2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45" fillId="0" borderId="4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3" fillId="0" borderId="3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top" wrapText="1"/>
    </xf>
    <xf numFmtId="3" fontId="3" fillId="0" borderId="47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 horizontal="center" vertical="top" wrapText="1"/>
    </xf>
    <xf numFmtId="173" fontId="0" fillId="0" borderId="43" xfId="0" applyNumberFormat="1" applyFont="1" applyFill="1" applyBorder="1" applyAlignment="1">
      <alignment horizontal="center" vertical="top" wrapText="1"/>
    </xf>
    <xf numFmtId="173" fontId="0" fillId="0" borderId="46" xfId="0" applyNumberFormat="1" applyFont="1" applyFill="1" applyBorder="1" applyAlignment="1">
      <alignment horizontal="center" vertical="top" wrapText="1"/>
    </xf>
    <xf numFmtId="173" fontId="0" fillId="0" borderId="26" xfId="0" applyNumberFormat="1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3" fontId="0" fillId="0" borderId="43" xfId="0" applyNumberFormat="1" applyFont="1" applyFill="1" applyBorder="1" applyAlignment="1">
      <alignment horizontal="center" vertical="top" wrapText="1"/>
    </xf>
    <xf numFmtId="173" fontId="0" fillId="0" borderId="51" xfId="0" applyNumberFormat="1" applyFont="1" applyFill="1" applyBorder="1" applyAlignment="1">
      <alignment horizontal="center" vertical="top" wrapText="1"/>
    </xf>
    <xf numFmtId="173" fontId="0" fillId="0" borderId="39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0" borderId="52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2 3" xfId="47"/>
    <cellStyle name="normálne 2 4" xfId="48"/>
    <cellStyle name="normálne 3" xfId="49"/>
    <cellStyle name="normálne 4" xfId="50"/>
    <cellStyle name="normálne 5" xfId="51"/>
    <cellStyle name="normálne 6" xfId="52"/>
    <cellStyle name="normální_Tab.1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0"/>
  <sheetViews>
    <sheetView tabSelected="1" view="pageLayout" workbookViewId="0" topLeftCell="A106">
      <selection activeCell="L110" sqref="L110"/>
    </sheetView>
  </sheetViews>
  <sheetFormatPr defaultColWidth="9.140625" defaultRowHeight="12.75"/>
  <cols>
    <col min="1" max="1" width="19.140625" style="14" customWidth="1"/>
    <col min="2" max="2" width="7.28125" style="4" customWidth="1"/>
    <col min="3" max="3" width="8.421875" style="4" customWidth="1"/>
    <col min="4" max="4" width="7.8515625" style="14" customWidth="1"/>
    <col min="5" max="5" width="7.140625" style="4" customWidth="1"/>
    <col min="6" max="6" width="7.00390625" style="4" customWidth="1"/>
    <col min="7" max="7" width="8.57421875" style="4" customWidth="1"/>
    <col min="8" max="8" width="8.28125" style="4" customWidth="1"/>
    <col min="9" max="9" width="7.57421875" style="4" customWidth="1"/>
    <col min="10" max="10" width="6.8515625" style="4" customWidth="1"/>
    <col min="11" max="11" width="8.140625" style="5" customWidth="1"/>
    <col min="12" max="73" width="9.140625" style="5" customWidth="1"/>
    <col min="74" max="16384" width="9.140625" style="4" customWidth="1"/>
  </cols>
  <sheetData>
    <row r="1" spans="7:73" s="14" customFormat="1" ht="12.75">
      <c r="G1" s="4"/>
      <c r="H1" s="4"/>
      <c r="I1" s="4"/>
      <c r="J1" s="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spans="1:73" s="14" customFormat="1" ht="12.75">
      <c r="A2" s="194" t="s">
        <v>105</v>
      </c>
      <c r="B2" s="195"/>
      <c r="C2" s="195"/>
      <c r="D2" s="195"/>
      <c r="E2" s="195"/>
      <c r="F2" s="195"/>
      <c r="G2" s="195"/>
      <c r="H2" s="195"/>
      <c r="I2" s="195"/>
      <c r="J2" s="195"/>
      <c r="K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</row>
    <row r="3" spans="1:73" s="14" customFormat="1" ht="12.75">
      <c r="A3" s="195" t="s">
        <v>121</v>
      </c>
      <c r="B3" s="195"/>
      <c r="C3" s="195"/>
      <c r="D3" s="195"/>
      <c r="E3" s="195"/>
      <c r="F3" s="195"/>
      <c r="G3" s="195"/>
      <c r="H3" s="195"/>
      <c r="I3" s="195"/>
      <c r="J3" s="195"/>
      <c r="K3" s="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</row>
    <row r="4" spans="7:73" s="14" customFormat="1" ht="13.5" thickBot="1">
      <c r="G4" s="4"/>
      <c r="H4" s="4"/>
      <c r="I4" s="4"/>
      <c r="J4" s="14" t="s">
        <v>108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</row>
    <row r="5" spans="1:73" s="14" customFormat="1" ht="12.75" customHeight="1">
      <c r="A5" s="201" t="s">
        <v>0</v>
      </c>
      <c r="B5" s="196" t="s">
        <v>18</v>
      </c>
      <c r="C5" s="199" t="s">
        <v>23</v>
      </c>
      <c r="D5" s="199"/>
      <c r="E5" s="199"/>
      <c r="F5" s="190" t="s">
        <v>28</v>
      </c>
      <c r="G5" s="199" t="s">
        <v>24</v>
      </c>
      <c r="H5" s="199"/>
      <c r="I5" s="199"/>
      <c r="J5" s="186" t="s">
        <v>30</v>
      </c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73" s="14" customFormat="1" ht="12.75">
      <c r="A6" s="202"/>
      <c r="B6" s="197"/>
      <c r="C6" s="200"/>
      <c r="D6" s="200"/>
      <c r="E6" s="200"/>
      <c r="F6" s="191"/>
      <c r="G6" s="200"/>
      <c r="H6" s="200"/>
      <c r="I6" s="200"/>
      <c r="J6" s="187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73" s="14" customFormat="1" ht="12.75">
      <c r="A7" s="202"/>
      <c r="B7" s="197"/>
      <c r="C7" s="200"/>
      <c r="D7" s="200"/>
      <c r="E7" s="200"/>
      <c r="F7" s="191"/>
      <c r="G7" s="200"/>
      <c r="H7" s="200"/>
      <c r="I7" s="200"/>
      <c r="J7" s="187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</row>
    <row r="8" spans="1:73" s="14" customFormat="1" ht="12.75" customHeight="1">
      <c r="A8" s="202"/>
      <c r="B8" s="197"/>
      <c r="C8" s="189" t="s">
        <v>6</v>
      </c>
      <c r="D8" s="189" t="s">
        <v>7</v>
      </c>
      <c r="E8" s="189" t="s">
        <v>2</v>
      </c>
      <c r="F8" s="191"/>
      <c r="G8" s="189" t="s">
        <v>6</v>
      </c>
      <c r="H8" s="189" t="s">
        <v>7</v>
      </c>
      <c r="I8" s="189" t="s">
        <v>2</v>
      </c>
      <c r="J8" s="187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</row>
    <row r="9" spans="1:73" s="14" customFormat="1" ht="26.25" customHeight="1">
      <c r="A9" s="202"/>
      <c r="B9" s="198"/>
      <c r="C9" s="189"/>
      <c r="D9" s="189"/>
      <c r="E9" s="189"/>
      <c r="F9" s="192"/>
      <c r="G9" s="189"/>
      <c r="H9" s="189"/>
      <c r="I9" s="189"/>
      <c r="J9" s="188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1:73" s="14" customFormat="1" ht="12.75" customHeight="1" thickBot="1">
      <c r="A10" s="203"/>
      <c r="B10" s="81"/>
      <c r="C10" s="193" t="s">
        <v>1</v>
      </c>
      <c r="D10" s="193"/>
      <c r="E10" s="193"/>
      <c r="F10" s="86" t="s">
        <v>29</v>
      </c>
      <c r="G10" s="193" t="s">
        <v>1</v>
      </c>
      <c r="H10" s="193"/>
      <c r="I10" s="193"/>
      <c r="J10" s="178" t="s">
        <v>29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</row>
    <row r="11" spans="1:11" ht="13.5" customHeight="1">
      <c r="A11" s="49" t="s">
        <v>34</v>
      </c>
      <c r="B11" s="45">
        <v>1</v>
      </c>
      <c r="C11" s="147">
        <v>1</v>
      </c>
      <c r="D11" s="148">
        <v>0</v>
      </c>
      <c r="E11" s="45">
        <f>SUM(C11:D11)</f>
        <v>1</v>
      </c>
      <c r="F11" s="65">
        <f>E11/B11*100</f>
        <v>100</v>
      </c>
      <c r="G11" s="15">
        <v>1</v>
      </c>
      <c r="H11" s="59">
        <v>0</v>
      </c>
      <c r="I11" s="59">
        <f>SUM(G11:H11)</f>
        <v>1</v>
      </c>
      <c r="J11" s="69">
        <f>I11/B11*100</f>
        <v>100</v>
      </c>
      <c r="K11" s="9"/>
    </row>
    <row r="12" spans="1:11" ht="13.5" customHeight="1">
      <c r="A12" s="50" t="s">
        <v>35</v>
      </c>
      <c r="B12" s="46">
        <v>26</v>
      </c>
      <c r="C12" s="147">
        <v>4</v>
      </c>
      <c r="D12" s="148">
        <v>16</v>
      </c>
      <c r="E12" s="46">
        <f aca="true" t="shared" si="0" ref="E12:E75">SUM(C12:D12)</f>
        <v>20</v>
      </c>
      <c r="F12" s="66">
        <f>E12/B12*100</f>
        <v>76.92307692307693</v>
      </c>
      <c r="G12" s="138">
        <v>4</v>
      </c>
      <c r="H12" s="138">
        <v>15</v>
      </c>
      <c r="I12" s="138">
        <f aca="true" t="shared" si="1" ref="I12:I75">SUM(G12:H12)</f>
        <v>19</v>
      </c>
      <c r="J12" s="70">
        <f>I12/B12*100</f>
        <v>73.07692307692307</v>
      </c>
      <c r="K12" s="9"/>
    </row>
    <row r="13" spans="1:11" ht="13.5" customHeight="1">
      <c r="A13" s="50" t="s">
        <v>33</v>
      </c>
      <c r="B13" s="46">
        <v>17</v>
      </c>
      <c r="C13" s="147">
        <v>4</v>
      </c>
      <c r="D13" s="148">
        <v>6</v>
      </c>
      <c r="E13" s="46">
        <f t="shared" si="0"/>
        <v>10</v>
      </c>
      <c r="F13" s="66">
        <f>E13/B13*100</f>
        <v>58.82352941176471</v>
      </c>
      <c r="G13" s="138">
        <v>4</v>
      </c>
      <c r="H13" s="138">
        <v>6</v>
      </c>
      <c r="I13" s="138">
        <f t="shared" si="1"/>
        <v>10</v>
      </c>
      <c r="J13" s="70">
        <f>I13/B13*100</f>
        <v>58.82352941176471</v>
      </c>
      <c r="K13" s="9"/>
    </row>
    <row r="14" spans="1:11" ht="13.5" customHeight="1">
      <c r="A14" s="50" t="s">
        <v>36</v>
      </c>
      <c r="B14" s="46">
        <v>29</v>
      </c>
      <c r="C14" s="147">
        <v>9</v>
      </c>
      <c r="D14" s="148">
        <v>7</v>
      </c>
      <c r="E14" s="46">
        <f t="shared" si="0"/>
        <v>16</v>
      </c>
      <c r="F14" s="66">
        <f>E14/B14*100</f>
        <v>55.172413793103445</v>
      </c>
      <c r="G14" s="15">
        <v>9</v>
      </c>
      <c r="H14" s="138">
        <v>7</v>
      </c>
      <c r="I14" s="138">
        <f t="shared" si="1"/>
        <v>16</v>
      </c>
      <c r="J14" s="70">
        <f>I14/B14*100</f>
        <v>55.172413793103445</v>
      </c>
      <c r="K14" s="9"/>
    </row>
    <row r="15" spans="1:11" ht="12" customHeight="1" thickBot="1">
      <c r="A15" s="51"/>
      <c r="B15" s="47"/>
      <c r="C15" s="140"/>
      <c r="D15" s="140"/>
      <c r="E15" s="47" t="s">
        <v>104</v>
      </c>
      <c r="F15" s="67" t="s">
        <v>104</v>
      </c>
      <c r="G15" s="179"/>
      <c r="H15" s="179"/>
      <c r="I15" s="179" t="s">
        <v>104</v>
      </c>
      <c r="J15" s="71" t="s">
        <v>104</v>
      </c>
      <c r="K15" s="9"/>
    </row>
    <row r="16" spans="1:73" s="11" customFormat="1" ht="13.5" customHeight="1" thickBot="1">
      <c r="A16" s="52" t="s">
        <v>3</v>
      </c>
      <c r="B16" s="48">
        <f>SUM(B11:B15)</f>
        <v>73</v>
      </c>
      <c r="C16" s="141">
        <f>C11+C12+C13+C14</f>
        <v>18</v>
      </c>
      <c r="D16" s="141">
        <f>D11+D12+D13+D14</f>
        <v>29</v>
      </c>
      <c r="E16" s="48">
        <f t="shared" si="0"/>
        <v>47</v>
      </c>
      <c r="F16" s="68">
        <f>E16/B16*100</f>
        <v>64.38356164383562</v>
      </c>
      <c r="G16" s="180">
        <f>SUM(G11:G15)</f>
        <v>18</v>
      </c>
      <c r="H16" s="180">
        <f>SUM(H11:H15)</f>
        <v>28</v>
      </c>
      <c r="I16" s="180">
        <f>SUM(I11:I15)</f>
        <v>46</v>
      </c>
      <c r="J16" s="72">
        <f>I16/B16*100</f>
        <v>63.013698630136986</v>
      </c>
      <c r="K16" s="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11" ht="12" customHeight="1">
      <c r="A17" s="49"/>
      <c r="B17" s="6"/>
      <c r="C17" s="139"/>
      <c r="D17" s="139"/>
      <c r="E17" s="6" t="s">
        <v>104</v>
      </c>
      <c r="F17" s="43" t="s">
        <v>104</v>
      </c>
      <c r="G17" s="7"/>
      <c r="H17" s="7"/>
      <c r="I17" s="7" t="s">
        <v>104</v>
      </c>
      <c r="J17" s="8" t="s">
        <v>104</v>
      </c>
      <c r="K17" s="9"/>
    </row>
    <row r="18" spans="1:15" ht="13.5" customHeight="1">
      <c r="A18" s="50" t="s">
        <v>37</v>
      </c>
      <c r="B18" s="46">
        <v>67</v>
      </c>
      <c r="C18" s="119">
        <v>29</v>
      </c>
      <c r="D18" s="149">
        <v>5</v>
      </c>
      <c r="E18" s="46">
        <f t="shared" si="0"/>
        <v>34</v>
      </c>
      <c r="F18" s="66">
        <f aca="true" t="shared" si="2" ref="F18:F24">E18/B18*100</f>
        <v>50.74626865671642</v>
      </c>
      <c r="G18" s="119">
        <v>29</v>
      </c>
      <c r="H18" s="138">
        <v>5</v>
      </c>
      <c r="I18" s="138">
        <f t="shared" si="1"/>
        <v>34</v>
      </c>
      <c r="J18" s="70">
        <f aca="true" t="shared" si="3" ref="J18:J24">I18/B18*100</f>
        <v>50.74626865671642</v>
      </c>
      <c r="K18" s="9"/>
      <c r="L18" s="12"/>
      <c r="N18" s="13"/>
      <c r="O18" s="9"/>
    </row>
    <row r="19" spans="1:15" ht="13.5" customHeight="1">
      <c r="A19" s="50" t="s">
        <v>42</v>
      </c>
      <c r="B19" s="46">
        <v>36</v>
      </c>
      <c r="C19" s="119">
        <v>23</v>
      </c>
      <c r="D19" s="149">
        <v>5</v>
      </c>
      <c r="E19" s="46">
        <f t="shared" si="0"/>
        <v>28</v>
      </c>
      <c r="F19" s="66">
        <f t="shared" si="2"/>
        <v>77.77777777777779</v>
      </c>
      <c r="G19" s="119">
        <v>23</v>
      </c>
      <c r="H19" s="138">
        <v>4</v>
      </c>
      <c r="I19" s="138">
        <f t="shared" si="1"/>
        <v>27</v>
      </c>
      <c r="J19" s="70">
        <f t="shared" si="3"/>
        <v>75</v>
      </c>
      <c r="K19" s="9"/>
      <c r="L19" s="12"/>
      <c r="N19" s="13"/>
      <c r="O19" s="9"/>
    </row>
    <row r="20" spans="1:15" ht="13.5" customHeight="1">
      <c r="A20" s="50" t="s">
        <v>43</v>
      </c>
      <c r="B20" s="46">
        <v>24</v>
      </c>
      <c r="C20" s="149">
        <v>5</v>
      </c>
      <c r="D20" s="149">
        <v>5</v>
      </c>
      <c r="E20" s="46">
        <f t="shared" si="0"/>
        <v>10</v>
      </c>
      <c r="F20" s="66">
        <f t="shared" si="2"/>
        <v>41.66666666666667</v>
      </c>
      <c r="G20" s="149">
        <v>5</v>
      </c>
      <c r="H20" s="138">
        <v>5</v>
      </c>
      <c r="I20" s="138">
        <f t="shared" si="1"/>
        <v>10</v>
      </c>
      <c r="J20" s="70">
        <f t="shared" si="3"/>
        <v>41.66666666666667</v>
      </c>
      <c r="K20" s="9"/>
      <c r="L20" s="12"/>
      <c r="M20" s="13"/>
      <c r="N20" s="13"/>
      <c r="O20" s="9"/>
    </row>
    <row r="21" spans="1:15" ht="13.5" customHeight="1">
      <c r="A21" s="50" t="s">
        <v>115</v>
      </c>
      <c r="B21" s="46">
        <v>27</v>
      </c>
      <c r="C21" s="119">
        <v>7</v>
      </c>
      <c r="D21" s="149">
        <v>8</v>
      </c>
      <c r="E21" s="46">
        <f t="shared" si="0"/>
        <v>15</v>
      </c>
      <c r="F21" s="66">
        <f t="shared" si="2"/>
        <v>55.55555555555556</v>
      </c>
      <c r="G21" s="119">
        <v>7</v>
      </c>
      <c r="H21" s="138">
        <v>8</v>
      </c>
      <c r="I21" s="138">
        <f t="shared" si="1"/>
        <v>15</v>
      </c>
      <c r="J21" s="70">
        <f t="shared" si="3"/>
        <v>55.55555555555556</v>
      </c>
      <c r="K21" s="9"/>
      <c r="L21" s="12"/>
      <c r="N21" s="13"/>
      <c r="O21" s="9"/>
    </row>
    <row r="22" spans="1:15" ht="13.5" customHeight="1">
      <c r="A22" s="50" t="s">
        <v>38</v>
      </c>
      <c r="B22" s="46">
        <v>31</v>
      </c>
      <c r="C22" s="138">
        <v>10</v>
      </c>
      <c r="D22" s="149">
        <v>4</v>
      </c>
      <c r="E22" s="46">
        <f t="shared" si="0"/>
        <v>14</v>
      </c>
      <c r="F22" s="66">
        <f t="shared" si="2"/>
        <v>45.16129032258064</v>
      </c>
      <c r="G22" s="138">
        <v>10</v>
      </c>
      <c r="H22" s="138">
        <v>4</v>
      </c>
      <c r="I22" s="138">
        <f t="shared" si="1"/>
        <v>14</v>
      </c>
      <c r="J22" s="70">
        <f t="shared" si="3"/>
        <v>45.16129032258064</v>
      </c>
      <c r="K22" s="9"/>
      <c r="L22" s="12"/>
      <c r="O22" s="9"/>
    </row>
    <row r="23" spans="1:11" ht="13.5" customHeight="1">
      <c r="A23" s="50" t="s">
        <v>39</v>
      </c>
      <c r="B23" s="46">
        <v>21</v>
      </c>
      <c r="C23" s="138">
        <v>7</v>
      </c>
      <c r="D23" s="149">
        <v>2</v>
      </c>
      <c r="E23" s="46">
        <f t="shared" si="0"/>
        <v>9</v>
      </c>
      <c r="F23" s="66">
        <f t="shared" si="2"/>
        <v>42.857142857142854</v>
      </c>
      <c r="G23" s="138">
        <v>7</v>
      </c>
      <c r="H23" s="138">
        <v>2</v>
      </c>
      <c r="I23" s="138">
        <f t="shared" si="1"/>
        <v>9</v>
      </c>
      <c r="J23" s="70">
        <f t="shared" si="3"/>
        <v>42.857142857142854</v>
      </c>
      <c r="K23" s="9"/>
    </row>
    <row r="24" spans="1:11" ht="13.5" customHeight="1">
      <c r="A24" s="50" t="s">
        <v>41</v>
      </c>
      <c r="B24" s="46">
        <v>45</v>
      </c>
      <c r="C24" s="119">
        <v>32</v>
      </c>
      <c r="D24" s="149">
        <v>4</v>
      </c>
      <c r="E24" s="46">
        <f t="shared" si="0"/>
        <v>36</v>
      </c>
      <c r="F24" s="66">
        <f t="shared" si="2"/>
        <v>80</v>
      </c>
      <c r="G24" s="119">
        <v>32</v>
      </c>
      <c r="H24" s="138">
        <v>4</v>
      </c>
      <c r="I24" s="138">
        <f t="shared" si="1"/>
        <v>36</v>
      </c>
      <c r="J24" s="70">
        <f t="shared" si="3"/>
        <v>80</v>
      </c>
      <c r="K24" s="9"/>
    </row>
    <row r="25" spans="1:11" ht="12" customHeight="1" thickBot="1">
      <c r="A25" s="51"/>
      <c r="B25" s="47"/>
      <c r="C25" s="142"/>
      <c r="D25" s="140"/>
      <c r="E25" s="47" t="s">
        <v>104</v>
      </c>
      <c r="F25" s="67" t="s">
        <v>104</v>
      </c>
      <c r="G25" s="10"/>
      <c r="H25" s="10"/>
      <c r="I25" s="179" t="s">
        <v>104</v>
      </c>
      <c r="J25" s="71" t="s">
        <v>104</v>
      </c>
      <c r="K25" s="9"/>
    </row>
    <row r="26" spans="1:73" s="11" customFormat="1" ht="13.5" customHeight="1" thickBot="1">
      <c r="A26" s="52" t="s">
        <v>4</v>
      </c>
      <c r="B26" s="48">
        <f>SUM(B18:B25)</f>
        <v>251</v>
      </c>
      <c r="C26" s="144">
        <f>C18+C19+C20+C21+C22+C23+C24</f>
        <v>113</v>
      </c>
      <c r="D26" s="144">
        <f>D18+D19+D20+D21+D22+D23+D24</f>
        <v>33</v>
      </c>
      <c r="E26" s="48">
        <f t="shared" si="0"/>
        <v>146</v>
      </c>
      <c r="F26" s="68">
        <f>E26/B26*100</f>
        <v>58.16733067729084</v>
      </c>
      <c r="G26" s="180">
        <f>SUM(G18:G25)</f>
        <v>113</v>
      </c>
      <c r="H26" s="180">
        <f>SUM(H18:H25)</f>
        <v>32</v>
      </c>
      <c r="I26" s="180">
        <f>SUM(G26:H26)</f>
        <v>145</v>
      </c>
      <c r="J26" s="72">
        <f>I26/B26*100</f>
        <v>57.76892430278885</v>
      </c>
      <c r="K26" s="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11" ht="12" customHeight="1">
      <c r="A27" s="49"/>
      <c r="B27" s="6"/>
      <c r="C27" s="143"/>
      <c r="D27" s="139"/>
      <c r="E27" s="6" t="s">
        <v>104</v>
      </c>
      <c r="F27" s="43" t="s">
        <v>104</v>
      </c>
      <c r="G27" s="7"/>
      <c r="H27" s="7"/>
      <c r="I27" s="7" t="s">
        <v>104</v>
      </c>
      <c r="J27" s="8" t="s">
        <v>104</v>
      </c>
      <c r="K27" s="9"/>
    </row>
    <row r="28" spans="1:11" ht="13.5" customHeight="1">
      <c r="A28" s="50" t="s">
        <v>44</v>
      </c>
      <c r="B28" s="46">
        <v>43</v>
      </c>
      <c r="C28" s="119">
        <v>1</v>
      </c>
      <c r="D28" s="149">
        <v>2</v>
      </c>
      <c r="E28" s="46">
        <f t="shared" si="0"/>
        <v>3</v>
      </c>
      <c r="F28" s="66">
        <f aca="true" t="shared" si="4" ref="F28:F36">E28/B28*100</f>
        <v>6.976744186046512</v>
      </c>
      <c r="G28" s="119">
        <v>1</v>
      </c>
      <c r="H28" s="138">
        <v>2</v>
      </c>
      <c r="I28" s="138">
        <f t="shared" si="1"/>
        <v>3</v>
      </c>
      <c r="J28" s="70">
        <f aca="true" t="shared" si="5" ref="J28:J36">I28/B28*100</f>
        <v>6.976744186046512</v>
      </c>
      <c r="K28" s="9"/>
    </row>
    <row r="29" spans="1:11" ht="13.5" customHeight="1">
      <c r="A29" s="50" t="s">
        <v>45</v>
      </c>
      <c r="B29" s="46">
        <v>21</v>
      </c>
      <c r="C29" s="119">
        <v>4</v>
      </c>
      <c r="D29" s="149">
        <v>1</v>
      </c>
      <c r="E29" s="46">
        <f t="shared" si="0"/>
        <v>5</v>
      </c>
      <c r="F29" s="66">
        <f t="shared" si="4"/>
        <v>23.809523809523807</v>
      </c>
      <c r="G29" s="119">
        <v>4</v>
      </c>
      <c r="H29" s="138">
        <v>1</v>
      </c>
      <c r="I29" s="138">
        <f t="shared" si="1"/>
        <v>5</v>
      </c>
      <c r="J29" s="70">
        <f t="shared" si="5"/>
        <v>23.809523809523807</v>
      </c>
      <c r="K29" s="9"/>
    </row>
    <row r="30" spans="1:11" ht="13.5" customHeight="1">
      <c r="A30" s="50" t="s">
        <v>40</v>
      </c>
      <c r="B30" s="46">
        <v>17</v>
      </c>
      <c r="C30" s="138">
        <v>2</v>
      </c>
      <c r="D30" s="149">
        <v>2</v>
      </c>
      <c r="E30" s="46">
        <f t="shared" si="0"/>
        <v>4</v>
      </c>
      <c r="F30" s="66">
        <f t="shared" si="4"/>
        <v>23.52941176470588</v>
      </c>
      <c r="G30" s="138">
        <v>2</v>
      </c>
      <c r="H30" s="138">
        <v>2</v>
      </c>
      <c r="I30" s="138">
        <f t="shared" si="1"/>
        <v>4</v>
      </c>
      <c r="J30" s="70">
        <f t="shared" si="5"/>
        <v>23.52941176470588</v>
      </c>
      <c r="K30" s="9"/>
    </row>
    <row r="31" spans="1:11" ht="13.5" customHeight="1">
      <c r="A31" s="50" t="s">
        <v>118</v>
      </c>
      <c r="B31" s="46">
        <v>34</v>
      </c>
      <c r="C31" s="149">
        <v>4</v>
      </c>
      <c r="D31" s="149">
        <v>5</v>
      </c>
      <c r="E31" s="46">
        <f t="shared" si="0"/>
        <v>9</v>
      </c>
      <c r="F31" s="66">
        <f t="shared" si="4"/>
        <v>26.47058823529412</v>
      </c>
      <c r="G31" s="149">
        <v>4</v>
      </c>
      <c r="H31" s="138">
        <v>5</v>
      </c>
      <c r="I31" s="138">
        <f t="shared" si="1"/>
        <v>9</v>
      </c>
      <c r="J31" s="70">
        <f t="shared" si="5"/>
        <v>26.47058823529412</v>
      </c>
      <c r="K31" s="9"/>
    </row>
    <row r="32" spans="1:11" ht="13.5" customHeight="1">
      <c r="A32" s="50" t="s">
        <v>46</v>
      </c>
      <c r="B32" s="46">
        <v>23</v>
      </c>
      <c r="C32" s="119">
        <v>3</v>
      </c>
      <c r="D32" s="149">
        <v>1</v>
      </c>
      <c r="E32" s="46">
        <f t="shared" si="0"/>
        <v>4</v>
      </c>
      <c r="F32" s="66">
        <f t="shared" si="4"/>
        <v>17.391304347826086</v>
      </c>
      <c r="G32" s="119">
        <v>3</v>
      </c>
      <c r="H32" s="138">
        <v>1</v>
      </c>
      <c r="I32" s="138">
        <f t="shared" si="1"/>
        <v>4</v>
      </c>
      <c r="J32" s="70">
        <f t="shared" si="5"/>
        <v>17.391304347826086</v>
      </c>
      <c r="K32" s="9"/>
    </row>
    <row r="33" spans="1:11" ht="13.5" customHeight="1">
      <c r="A33" s="50" t="s">
        <v>47</v>
      </c>
      <c r="B33" s="46">
        <v>28</v>
      </c>
      <c r="C33" s="138">
        <v>3</v>
      </c>
      <c r="D33" s="149">
        <v>3</v>
      </c>
      <c r="E33" s="46">
        <f t="shared" si="0"/>
        <v>6</v>
      </c>
      <c r="F33" s="66">
        <f t="shared" si="4"/>
        <v>21.428571428571427</v>
      </c>
      <c r="G33" s="138">
        <v>3</v>
      </c>
      <c r="H33" s="138">
        <v>3</v>
      </c>
      <c r="I33" s="138">
        <f t="shared" si="1"/>
        <v>6</v>
      </c>
      <c r="J33" s="70">
        <f t="shared" si="5"/>
        <v>21.428571428571427</v>
      </c>
      <c r="K33" s="9"/>
    </row>
    <row r="34" spans="1:11" ht="13.5" customHeight="1">
      <c r="A34" s="50" t="s">
        <v>48</v>
      </c>
      <c r="B34" s="46">
        <v>52</v>
      </c>
      <c r="C34" s="149">
        <v>7</v>
      </c>
      <c r="D34" s="149">
        <v>6</v>
      </c>
      <c r="E34" s="46">
        <f t="shared" si="0"/>
        <v>13</v>
      </c>
      <c r="F34" s="66">
        <f t="shared" si="4"/>
        <v>25</v>
      </c>
      <c r="G34" s="149">
        <v>7</v>
      </c>
      <c r="H34" s="138">
        <v>6</v>
      </c>
      <c r="I34" s="138">
        <f t="shared" si="1"/>
        <v>13</v>
      </c>
      <c r="J34" s="70">
        <f t="shared" si="5"/>
        <v>25</v>
      </c>
      <c r="K34" s="9"/>
    </row>
    <row r="35" spans="1:11" ht="13.5" customHeight="1">
      <c r="A35" s="50" t="s">
        <v>49</v>
      </c>
      <c r="B35" s="46">
        <v>21</v>
      </c>
      <c r="C35" s="138">
        <v>4</v>
      </c>
      <c r="D35" s="149">
        <v>4</v>
      </c>
      <c r="E35" s="46">
        <f t="shared" si="0"/>
        <v>8</v>
      </c>
      <c r="F35" s="66">
        <f t="shared" si="4"/>
        <v>38.095238095238095</v>
      </c>
      <c r="G35" s="138">
        <v>4</v>
      </c>
      <c r="H35" s="138">
        <v>3</v>
      </c>
      <c r="I35" s="138">
        <f t="shared" si="1"/>
        <v>7</v>
      </c>
      <c r="J35" s="70">
        <f t="shared" si="5"/>
        <v>33.33333333333333</v>
      </c>
      <c r="K35" s="9"/>
    </row>
    <row r="36" spans="1:11" ht="13.5" customHeight="1">
      <c r="A36" s="50" t="s">
        <v>50</v>
      </c>
      <c r="B36" s="46">
        <v>37</v>
      </c>
      <c r="C36" s="118">
        <v>9</v>
      </c>
      <c r="D36" s="149">
        <v>4</v>
      </c>
      <c r="E36" s="46">
        <f t="shared" si="0"/>
        <v>13</v>
      </c>
      <c r="F36" s="66">
        <f t="shared" si="4"/>
        <v>35.13513513513514</v>
      </c>
      <c r="G36" s="118">
        <v>9</v>
      </c>
      <c r="H36" s="138">
        <v>2</v>
      </c>
      <c r="I36" s="138">
        <f t="shared" si="1"/>
        <v>11</v>
      </c>
      <c r="J36" s="70">
        <f t="shared" si="5"/>
        <v>29.72972972972973</v>
      </c>
      <c r="K36" s="9"/>
    </row>
    <row r="37" spans="1:11" ht="12" customHeight="1" thickBot="1">
      <c r="A37" s="51"/>
      <c r="B37" s="47"/>
      <c r="C37" s="140"/>
      <c r="D37" s="140"/>
      <c r="E37" s="47" t="s">
        <v>104</v>
      </c>
      <c r="F37" s="67" t="s">
        <v>104</v>
      </c>
      <c r="G37" s="10"/>
      <c r="H37" s="10"/>
      <c r="I37" s="179" t="s">
        <v>104</v>
      </c>
      <c r="J37" s="71" t="s">
        <v>104</v>
      </c>
      <c r="K37" s="9"/>
    </row>
    <row r="38" spans="1:73" s="11" customFormat="1" ht="13.5" customHeight="1" thickBot="1">
      <c r="A38" s="52" t="s">
        <v>51</v>
      </c>
      <c r="B38" s="48">
        <f>SUM(B28:B37)</f>
        <v>276</v>
      </c>
      <c r="C38" s="141">
        <f>C28+C29+C30+C31+C32+C33+C34+C35+C36</f>
        <v>37</v>
      </c>
      <c r="D38" s="141">
        <f>D28+D29+D30+D31+D32+D33+D34+D35+D36</f>
        <v>28</v>
      </c>
      <c r="E38" s="48">
        <f t="shared" si="0"/>
        <v>65</v>
      </c>
      <c r="F38" s="68">
        <f>E38/B38*100</f>
        <v>23.55072463768116</v>
      </c>
      <c r="G38" s="180">
        <f>SUM(G28:G37)</f>
        <v>37</v>
      </c>
      <c r="H38" s="180">
        <f>SUM(H28:H37)</f>
        <v>25</v>
      </c>
      <c r="I38" s="180">
        <f>SUM(G38:H38)</f>
        <v>62</v>
      </c>
      <c r="J38" s="72">
        <f>I38/B38*100</f>
        <v>22.463768115942027</v>
      </c>
      <c r="K38" s="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11" ht="12" customHeight="1">
      <c r="A39" s="49"/>
      <c r="B39" s="6"/>
      <c r="C39" s="139"/>
      <c r="D39" s="139"/>
      <c r="E39" s="6" t="s">
        <v>104</v>
      </c>
      <c r="F39" s="43" t="s">
        <v>104</v>
      </c>
      <c r="G39" s="7"/>
      <c r="H39" s="7"/>
      <c r="I39" s="7"/>
      <c r="J39" s="8" t="s">
        <v>104</v>
      </c>
      <c r="K39" s="9"/>
    </row>
    <row r="40" spans="1:11" ht="13.5" customHeight="1">
      <c r="A40" s="50" t="s">
        <v>52</v>
      </c>
      <c r="B40" s="46">
        <v>41</v>
      </c>
      <c r="C40" s="118">
        <v>7</v>
      </c>
      <c r="D40" s="149">
        <v>3</v>
      </c>
      <c r="E40" s="46">
        <f t="shared" si="0"/>
        <v>10</v>
      </c>
      <c r="F40" s="66">
        <f aca="true" t="shared" si="6" ref="F40:F46">E40/B40*100</f>
        <v>24.390243902439025</v>
      </c>
      <c r="G40" s="138">
        <v>6</v>
      </c>
      <c r="H40" s="138">
        <v>3</v>
      </c>
      <c r="I40" s="138">
        <f t="shared" si="1"/>
        <v>9</v>
      </c>
      <c r="J40" s="70">
        <f aca="true" t="shared" si="7" ref="J40:J46">I40/B40*100</f>
        <v>21.951219512195124</v>
      </c>
      <c r="K40" s="9"/>
    </row>
    <row r="41" spans="1:11" ht="13.5" customHeight="1">
      <c r="A41" s="50" t="s">
        <v>53</v>
      </c>
      <c r="B41" s="46">
        <v>89</v>
      </c>
      <c r="C41" s="118">
        <v>11</v>
      </c>
      <c r="D41" s="149">
        <v>5</v>
      </c>
      <c r="E41" s="46">
        <f t="shared" si="0"/>
        <v>16</v>
      </c>
      <c r="F41" s="66">
        <f t="shared" si="6"/>
        <v>17.97752808988764</v>
      </c>
      <c r="G41" s="138">
        <v>11</v>
      </c>
      <c r="H41" s="138">
        <v>4</v>
      </c>
      <c r="I41" s="138">
        <f t="shared" si="1"/>
        <v>15</v>
      </c>
      <c r="J41" s="70">
        <f t="shared" si="7"/>
        <v>16.853932584269664</v>
      </c>
      <c r="K41" s="9"/>
    </row>
    <row r="42" spans="1:11" ht="13.5" customHeight="1">
      <c r="A42" s="50" t="s">
        <v>54</v>
      </c>
      <c r="B42" s="46">
        <v>62</v>
      </c>
      <c r="C42" s="119">
        <v>4</v>
      </c>
      <c r="D42" s="149">
        <v>20</v>
      </c>
      <c r="E42" s="46">
        <f t="shared" si="0"/>
        <v>24</v>
      </c>
      <c r="F42" s="66">
        <f t="shared" si="6"/>
        <v>38.70967741935484</v>
      </c>
      <c r="G42" s="138">
        <v>4</v>
      </c>
      <c r="H42" s="138">
        <v>20</v>
      </c>
      <c r="I42" s="138">
        <f t="shared" si="1"/>
        <v>24</v>
      </c>
      <c r="J42" s="70">
        <f t="shared" si="7"/>
        <v>38.70967741935484</v>
      </c>
      <c r="K42" s="9"/>
    </row>
    <row r="43" spans="1:11" ht="13.5" customHeight="1">
      <c r="A43" s="50" t="s">
        <v>55</v>
      </c>
      <c r="B43" s="46">
        <v>62</v>
      </c>
      <c r="C43" s="119">
        <v>9</v>
      </c>
      <c r="D43" s="149">
        <v>6</v>
      </c>
      <c r="E43" s="46">
        <f t="shared" si="0"/>
        <v>15</v>
      </c>
      <c r="F43" s="66">
        <f t="shared" si="6"/>
        <v>24.193548387096776</v>
      </c>
      <c r="G43" s="138">
        <v>8</v>
      </c>
      <c r="H43" s="138">
        <v>5</v>
      </c>
      <c r="I43" s="138">
        <f t="shared" si="1"/>
        <v>13</v>
      </c>
      <c r="J43" s="70">
        <f t="shared" si="7"/>
        <v>20.967741935483872</v>
      </c>
      <c r="K43" s="9"/>
    </row>
    <row r="44" spans="1:11" ht="13.5" customHeight="1">
      <c r="A44" s="50" t="s">
        <v>56</v>
      </c>
      <c r="B44" s="46">
        <v>13</v>
      </c>
      <c r="C44" s="119">
        <v>7</v>
      </c>
      <c r="D44" s="149">
        <v>4</v>
      </c>
      <c r="E44" s="46">
        <f t="shared" si="0"/>
        <v>11</v>
      </c>
      <c r="F44" s="66">
        <f t="shared" si="6"/>
        <v>84.61538461538461</v>
      </c>
      <c r="G44" s="138">
        <v>7</v>
      </c>
      <c r="H44" s="138">
        <v>3</v>
      </c>
      <c r="I44" s="138">
        <f t="shared" si="1"/>
        <v>10</v>
      </c>
      <c r="J44" s="70">
        <f t="shared" si="7"/>
        <v>76.92307692307693</v>
      </c>
      <c r="K44" s="9"/>
    </row>
    <row r="45" spans="1:11" ht="13.5" customHeight="1">
      <c r="A45" s="50" t="s">
        <v>57</v>
      </c>
      <c r="B45" s="46">
        <v>54</v>
      </c>
      <c r="C45" s="119">
        <v>3</v>
      </c>
      <c r="D45" s="149">
        <v>9</v>
      </c>
      <c r="E45" s="46">
        <f t="shared" si="0"/>
        <v>12</v>
      </c>
      <c r="F45" s="66">
        <f t="shared" si="6"/>
        <v>22.22222222222222</v>
      </c>
      <c r="G45" s="138">
        <v>3</v>
      </c>
      <c r="H45" s="138">
        <v>9</v>
      </c>
      <c r="I45" s="138">
        <f t="shared" si="1"/>
        <v>12</v>
      </c>
      <c r="J45" s="70">
        <f t="shared" si="7"/>
        <v>22.22222222222222</v>
      </c>
      <c r="K45" s="9"/>
    </row>
    <row r="46" spans="1:11" ht="13.5" customHeight="1">
      <c r="A46" s="50" t="s">
        <v>58</v>
      </c>
      <c r="B46" s="46">
        <v>33</v>
      </c>
      <c r="C46" s="119">
        <v>5</v>
      </c>
      <c r="D46" s="149">
        <v>9</v>
      </c>
      <c r="E46" s="46">
        <f t="shared" si="0"/>
        <v>14</v>
      </c>
      <c r="F46" s="66">
        <f t="shared" si="6"/>
        <v>42.42424242424242</v>
      </c>
      <c r="G46" s="138">
        <v>5</v>
      </c>
      <c r="H46" s="138">
        <v>9</v>
      </c>
      <c r="I46" s="138">
        <f t="shared" si="1"/>
        <v>14</v>
      </c>
      <c r="J46" s="70">
        <f t="shared" si="7"/>
        <v>42.42424242424242</v>
      </c>
      <c r="K46" s="9"/>
    </row>
    <row r="47" spans="1:11" ht="12" customHeight="1" thickBot="1">
      <c r="A47" s="51"/>
      <c r="B47" s="47"/>
      <c r="C47" s="140"/>
      <c r="D47" s="140"/>
      <c r="E47" s="47" t="s">
        <v>104</v>
      </c>
      <c r="F47" s="67" t="s">
        <v>104</v>
      </c>
      <c r="G47" s="179"/>
      <c r="H47" s="179"/>
      <c r="I47" s="179" t="s">
        <v>104</v>
      </c>
      <c r="J47" s="71" t="s">
        <v>104</v>
      </c>
      <c r="K47" s="9"/>
    </row>
    <row r="48" spans="1:73" s="11" customFormat="1" ht="13.5" customHeight="1" thickBot="1">
      <c r="A48" s="52" t="s">
        <v>59</v>
      </c>
      <c r="B48" s="48">
        <f>SUM(B40:B47)</f>
        <v>354</v>
      </c>
      <c r="C48" s="141">
        <f>C40+C41+C42+C43+C44+C45+C46</f>
        <v>46</v>
      </c>
      <c r="D48" s="141">
        <f>D40+D41+D42+D43+D44+D45+D46</f>
        <v>56</v>
      </c>
      <c r="E48" s="48">
        <f t="shared" si="0"/>
        <v>102</v>
      </c>
      <c r="F48" s="68">
        <f>E48/B48*100</f>
        <v>28.8135593220339</v>
      </c>
      <c r="G48" s="180">
        <f>SUM(G40:G47)</f>
        <v>44</v>
      </c>
      <c r="H48" s="180">
        <f>SUM(H40:H47)</f>
        <v>53</v>
      </c>
      <c r="I48" s="180">
        <f>SUM(G48:H48)</f>
        <v>97</v>
      </c>
      <c r="J48" s="72">
        <f>I48/B48*100</f>
        <v>27.401129943502823</v>
      </c>
      <c r="K48" s="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11" ht="12" customHeight="1">
      <c r="A49" s="49"/>
      <c r="B49" s="6"/>
      <c r="C49" s="139"/>
      <c r="D49" s="139"/>
      <c r="E49" s="6" t="s">
        <v>104</v>
      </c>
      <c r="F49" s="43" t="s">
        <v>104</v>
      </c>
      <c r="G49" s="7"/>
      <c r="H49" s="7"/>
      <c r="I49" s="7" t="s">
        <v>104</v>
      </c>
      <c r="J49" s="8" t="s">
        <v>104</v>
      </c>
      <c r="K49" s="9"/>
    </row>
    <row r="50" spans="1:11" ht="13.5" customHeight="1">
      <c r="A50" s="50" t="s">
        <v>60</v>
      </c>
      <c r="B50" s="46">
        <v>12</v>
      </c>
      <c r="C50" s="138">
        <v>2</v>
      </c>
      <c r="D50" s="149">
        <v>2</v>
      </c>
      <c r="E50" s="46">
        <f t="shared" si="0"/>
        <v>4</v>
      </c>
      <c r="F50" s="66">
        <f aca="true" t="shared" si="8" ref="F50:F60">E50/B50*100</f>
        <v>33.33333333333333</v>
      </c>
      <c r="G50" s="138">
        <v>2</v>
      </c>
      <c r="H50" s="138">
        <v>2</v>
      </c>
      <c r="I50" s="138">
        <f t="shared" si="1"/>
        <v>4</v>
      </c>
      <c r="J50" s="70">
        <f aca="true" t="shared" si="9" ref="J50:J60">I50/B50*100</f>
        <v>33.33333333333333</v>
      </c>
      <c r="K50" s="9"/>
    </row>
    <row r="51" spans="1:11" ht="13.5" customHeight="1">
      <c r="A51" s="50" t="s">
        <v>61</v>
      </c>
      <c r="B51" s="46">
        <v>23</v>
      </c>
      <c r="C51" s="138">
        <v>16</v>
      </c>
      <c r="D51" s="149">
        <v>1</v>
      </c>
      <c r="E51" s="46">
        <f t="shared" si="0"/>
        <v>17</v>
      </c>
      <c r="F51" s="66">
        <f t="shared" si="8"/>
        <v>73.91304347826086</v>
      </c>
      <c r="G51" s="138">
        <v>16</v>
      </c>
      <c r="H51" s="138">
        <v>1</v>
      </c>
      <c r="I51" s="138">
        <f t="shared" si="1"/>
        <v>17</v>
      </c>
      <c r="J51" s="70">
        <f t="shared" si="9"/>
        <v>73.91304347826086</v>
      </c>
      <c r="K51" s="9"/>
    </row>
    <row r="52" spans="1:11" ht="13.5" customHeight="1">
      <c r="A52" s="50" t="s">
        <v>62</v>
      </c>
      <c r="B52" s="46">
        <v>24</v>
      </c>
      <c r="C52" s="138">
        <v>6</v>
      </c>
      <c r="D52" s="149">
        <v>3</v>
      </c>
      <c r="E52" s="46">
        <f t="shared" si="0"/>
        <v>9</v>
      </c>
      <c r="F52" s="66">
        <f t="shared" si="8"/>
        <v>37.5</v>
      </c>
      <c r="G52" s="138">
        <v>6</v>
      </c>
      <c r="H52" s="138">
        <v>3</v>
      </c>
      <c r="I52" s="138">
        <f t="shared" si="1"/>
        <v>9</v>
      </c>
      <c r="J52" s="70">
        <f t="shared" si="9"/>
        <v>37.5</v>
      </c>
      <c r="K52" s="9"/>
    </row>
    <row r="53" spans="1:11" ht="13.5" customHeight="1">
      <c r="A53" s="50" t="s">
        <v>63</v>
      </c>
      <c r="B53" s="46">
        <v>14</v>
      </c>
      <c r="C53" s="138">
        <v>2</v>
      </c>
      <c r="D53" s="149">
        <v>2</v>
      </c>
      <c r="E53" s="46">
        <f t="shared" si="0"/>
        <v>4</v>
      </c>
      <c r="F53" s="66">
        <f t="shared" si="8"/>
        <v>28.57142857142857</v>
      </c>
      <c r="G53" s="138">
        <v>2</v>
      </c>
      <c r="H53" s="138">
        <v>2</v>
      </c>
      <c r="I53" s="138">
        <f t="shared" si="1"/>
        <v>4</v>
      </c>
      <c r="J53" s="70">
        <f t="shared" si="9"/>
        <v>28.57142857142857</v>
      </c>
      <c r="K53" s="9"/>
    </row>
    <row r="54" spans="1:11" ht="13.5" customHeight="1">
      <c r="A54" s="50" t="s">
        <v>64</v>
      </c>
      <c r="B54" s="46">
        <v>56</v>
      </c>
      <c r="C54" s="149">
        <v>20</v>
      </c>
      <c r="D54" s="149">
        <v>7</v>
      </c>
      <c r="E54" s="46">
        <f t="shared" si="0"/>
        <v>27</v>
      </c>
      <c r="F54" s="66">
        <f t="shared" si="8"/>
        <v>48.214285714285715</v>
      </c>
      <c r="G54" s="149">
        <v>20</v>
      </c>
      <c r="H54" s="138">
        <v>7</v>
      </c>
      <c r="I54" s="138">
        <f t="shared" si="1"/>
        <v>27</v>
      </c>
      <c r="J54" s="70">
        <f t="shared" si="9"/>
        <v>48.214285714285715</v>
      </c>
      <c r="K54" s="9"/>
    </row>
    <row r="55" spans="1:11" ht="13.5" customHeight="1">
      <c r="A55" s="50" t="s">
        <v>65</v>
      </c>
      <c r="B55" s="46">
        <v>43</v>
      </c>
      <c r="C55" s="138">
        <v>19</v>
      </c>
      <c r="D55" s="149">
        <v>2</v>
      </c>
      <c r="E55" s="46">
        <f t="shared" si="0"/>
        <v>21</v>
      </c>
      <c r="F55" s="66">
        <f t="shared" si="8"/>
        <v>48.837209302325576</v>
      </c>
      <c r="G55" s="138">
        <v>19</v>
      </c>
      <c r="H55" s="138">
        <v>2</v>
      </c>
      <c r="I55" s="138">
        <f t="shared" si="1"/>
        <v>21</v>
      </c>
      <c r="J55" s="70">
        <f t="shared" si="9"/>
        <v>48.837209302325576</v>
      </c>
      <c r="K55" s="9"/>
    </row>
    <row r="56" spans="1:11" ht="13.5" customHeight="1">
      <c r="A56" s="50" t="s">
        <v>66</v>
      </c>
      <c r="B56" s="46">
        <v>24</v>
      </c>
      <c r="C56" s="138">
        <v>10</v>
      </c>
      <c r="D56" s="149">
        <v>1</v>
      </c>
      <c r="E56" s="46">
        <f t="shared" si="0"/>
        <v>11</v>
      </c>
      <c r="F56" s="66">
        <f t="shared" si="8"/>
        <v>45.83333333333333</v>
      </c>
      <c r="G56" s="138">
        <v>10</v>
      </c>
      <c r="H56" s="138">
        <v>1</v>
      </c>
      <c r="I56" s="138">
        <f t="shared" si="1"/>
        <v>11</v>
      </c>
      <c r="J56" s="70">
        <f t="shared" si="9"/>
        <v>45.83333333333333</v>
      </c>
      <c r="K56" s="9"/>
    </row>
    <row r="57" spans="1:11" ht="13.5" customHeight="1">
      <c r="A57" s="50" t="s">
        <v>67</v>
      </c>
      <c r="B57" s="46">
        <v>25</v>
      </c>
      <c r="C57" s="149">
        <v>13</v>
      </c>
      <c r="D57" s="149">
        <v>2</v>
      </c>
      <c r="E57" s="46">
        <f t="shared" si="0"/>
        <v>15</v>
      </c>
      <c r="F57" s="66">
        <f t="shared" si="8"/>
        <v>60</v>
      </c>
      <c r="G57" s="149">
        <v>12</v>
      </c>
      <c r="H57" s="138">
        <v>2</v>
      </c>
      <c r="I57" s="138">
        <f t="shared" si="1"/>
        <v>14</v>
      </c>
      <c r="J57" s="70">
        <f t="shared" si="9"/>
        <v>56.00000000000001</v>
      </c>
      <c r="K57" s="9"/>
    </row>
    <row r="58" spans="1:11" ht="13.5" customHeight="1">
      <c r="A58" s="50" t="s">
        <v>68</v>
      </c>
      <c r="B58" s="46">
        <v>26</v>
      </c>
      <c r="C58" s="138">
        <v>3</v>
      </c>
      <c r="D58" s="149">
        <v>0</v>
      </c>
      <c r="E58" s="46">
        <f t="shared" si="0"/>
        <v>3</v>
      </c>
      <c r="F58" s="66">
        <f t="shared" si="8"/>
        <v>11.538461538461538</v>
      </c>
      <c r="G58" s="138">
        <v>3</v>
      </c>
      <c r="H58" s="138">
        <v>0</v>
      </c>
      <c r="I58" s="138">
        <f t="shared" si="1"/>
        <v>3</v>
      </c>
      <c r="J58" s="70">
        <f t="shared" si="9"/>
        <v>11.538461538461538</v>
      </c>
      <c r="K58" s="9"/>
    </row>
    <row r="59" spans="1:11" ht="13.5" customHeight="1">
      <c r="A59" s="50" t="s">
        <v>69</v>
      </c>
      <c r="B59" s="46">
        <v>15</v>
      </c>
      <c r="C59" s="138">
        <v>6</v>
      </c>
      <c r="D59" s="149">
        <v>3</v>
      </c>
      <c r="E59" s="46">
        <f t="shared" si="0"/>
        <v>9</v>
      </c>
      <c r="F59" s="66">
        <f t="shared" si="8"/>
        <v>60</v>
      </c>
      <c r="G59" s="138">
        <v>6</v>
      </c>
      <c r="H59" s="138">
        <v>3</v>
      </c>
      <c r="I59" s="138">
        <f t="shared" si="1"/>
        <v>9</v>
      </c>
      <c r="J59" s="70">
        <f t="shared" si="9"/>
        <v>60</v>
      </c>
      <c r="K59" s="9"/>
    </row>
    <row r="60" spans="1:11" ht="13.5" customHeight="1">
      <c r="A60" s="50" t="s">
        <v>70</v>
      </c>
      <c r="B60" s="46">
        <v>53</v>
      </c>
      <c r="C60" s="138">
        <v>28</v>
      </c>
      <c r="D60" s="149">
        <v>1</v>
      </c>
      <c r="E60" s="46">
        <f t="shared" si="0"/>
        <v>29</v>
      </c>
      <c r="F60" s="66">
        <f t="shared" si="8"/>
        <v>54.71698113207547</v>
      </c>
      <c r="G60" s="138">
        <v>28</v>
      </c>
      <c r="H60" s="138">
        <v>1</v>
      </c>
      <c r="I60" s="138">
        <f t="shared" si="1"/>
        <v>29</v>
      </c>
      <c r="J60" s="70">
        <f t="shared" si="9"/>
        <v>54.71698113207547</v>
      </c>
      <c r="K60" s="9"/>
    </row>
    <row r="61" spans="1:11" ht="12" customHeight="1" thickBot="1">
      <c r="A61" s="51"/>
      <c r="B61" s="47"/>
      <c r="C61" s="140"/>
      <c r="D61" s="140"/>
      <c r="E61" s="47" t="s">
        <v>104</v>
      </c>
      <c r="F61" s="67" t="s">
        <v>104</v>
      </c>
      <c r="G61" s="179"/>
      <c r="H61" s="179"/>
      <c r="I61" s="179" t="s">
        <v>104</v>
      </c>
      <c r="J61" s="71" t="s">
        <v>104</v>
      </c>
      <c r="K61" s="9"/>
    </row>
    <row r="62" spans="1:73" s="11" customFormat="1" ht="13.5" customHeight="1" thickBot="1">
      <c r="A62" s="52" t="s">
        <v>71</v>
      </c>
      <c r="B62" s="48">
        <f>SUM(B50:B61)</f>
        <v>315</v>
      </c>
      <c r="C62" s="141">
        <f>C50+C51+C52+C53+C54+C55+C56+C57+C58+C59+C60</f>
        <v>125</v>
      </c>
      <c r="D62" s="141">
        <f>D50+D51+D52+D53+D54+D55+D56+D57+D58+D59+D60</f>
        <v>24</v>
      </c>
      <c r="E62" s="48">
        <f t="shared" si="0"/>
        <v>149</v>
      </c>
      <c r="F62" s="68">
        <f>E62/B62*100</f>
        <v>47.3015873015873</v>
      </c>
      <c r="G62" s="180">
        <f>SUM(G50:G61)</f>
        <v>124</v>
      </c>
      <c r="H62" s="180">
        <f>SUM(H50:H61)</f>
        <v>24</v>
      </c>
      <c r="I62" s="180">
        <f>SUM(G62:H62)</f>
        <v>148</v>
      </c>
      <c r="J62" s="72">
        <f>I62/B62*100</f>
        <v>46.98412698412698</v>
      </c>
      <c r="K62" s="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1:11" ht="12" customHeight="1">
      <c r="A63" s="49"/>
      <c r="B63" s="6"/>
      <c r="C63" s="139"/>
      <c r="D63" s="139"/>
      <c r="E63" s="6" t="s">
        <v>104</v>
      </c>
      <c r="F63" s="43" t="s">
        <v>104</v>
      </c>
      <c r="G63" s="7"/>
      <c r="H63" s="7"/>
      <c r="I63" s="7" t="s">
        <v>104</v>
      </c>
      <c r="J63" s="8" t="s">
        <v>104</v>
      </c>
      <c r="K63" s="9"/>
    </row>
    <row r="64" spans="1:11" ht="13.5" customHeight="1">
      <c r="A64" s="50" t="s">
        <v>72</v>
      </c>
      <c r="B64" s="46">
        <v>42</v>
      </c>
      <c r="C64" s="118">
        <v>12</v>
      </c>
      <c r="D64" s="149">
        <v>5</v>
      </c>
      <c r="E64" s="46">
        <f t="shared" si="0"/>
        <v>17</v>
      </c>
      <c r="F64" s="66">
        <f aca="true" t="shared" si="10" ref="F64:F76">E64/B64*100</f>
        <v>40.476190476190474</v>
      </c>
      <c r="G64" s="118">
        <v>11</v>
      </c>
      <c r="H64" s="138">
        <v>3</v>
      </c>
      <c r="I64" s="138">
        <f t="shared" si="1"/>
        <v>14</v>
      </c>
      <c r="J64" s="70">
        <f aca="true" t="shared" si="11" ref="J64:J76">I64/B64*100</f>
        <v>33.33333333333333</v>
      </c>
      <c r="K64" s="9"/>
    </row>
    <row r="65" spans="1:11" ht="13.5" customHeight="1">
      <c r="A65" s="50" t="s">
        <v>73</v>
      </c>
      <c r="B65" s="46">
        <v>15</v>
      </c>
      <c r="C65" s="149">
        <v>2</v>
      </c>
      <c r="D65" s="149">
        <v>3</v>
      </c>
      <c r="E65" s="46">
        <f t="shared" si="0"/>
        <v>5</v>
      </c>
      <c r="F65" s="66">
        <f t="shared" si="10"/>
        <v>33.33333333333333</v>
      </c>
      <c r="G65" s="149">
        <v>2</v>
      </c>
      <c r="H65" s="138">
        <v>3</v>
      </c>
      <c r="I65" s="138">
        <f t="shared" si="1"/>
        <v>5</v>
      </c>
      <c r="J65" s="70">
        <f t="shared" si="11"/>
        <v>33.33333333333333</v>
      </c>
      <c r="K65" s="9"/>
    </row>
    <row r="66" spans="1:11" ht="13.5" customHeight="1">
      <c r="A66" s="50" t="s">
        <v>74</v>
      </c>
      <c r="B66" s="46">
        <v>30</v>
      </c>
      <c r="C66" s="149">
        <v>4</v>
      </c>
      <c r="D66" s="149">
        <v>9</v>
      </c>
      <c r="E66" s="46">
        <f t="shared" si="0"/>
        <v>13</v>
      </c>
      <c r="F66" s="66">
        <f t="shared" si="10"/>
        <v>43.333333333333336</v>
      </c>
      <c r="G66" s="149">
        <v>3</v>
      </c>
      <c r="H66" s="138">
        <v>9</v>
      </c>
      <c r="I66" s="138">
        <f t="shared" si="1"/>
        <v>12</v>
      </c>
      <c r="J66" s="70">
        <f t="shared" si="11"/>
        <v>40</v>
      </c>
      <c r="K66" s="9"/>
    </row>
    <row r="67" spans="1:11" ht="13.5" customHeight="1">
      <c r="A67" s="50" t="s">
        <v>75</v>
      </c>
      <c r="B67" s="46">
        <v>15</v>
      </c>
      <c r="C67" s="149">
        <v>2</v>
      </c>
      <c r="D67" s="149">
        <v>5</v>
      </c>
      <c r="E67" s="46">
        <f t="shared" si="0"/>
        <v>7</v>
      </c>
      <c r="F67" s="66">
        <f t="shared" si="10"/>
        <v>46.666666666666664</v>
      </c>
      <c r="G67" s="149">
        <v>2</v>
      </c>
      <c r="H67" s="138">
        <v>2</v>
      </c>
      <c r="I67" s="138">
        <f t="shared" si="1"/>
        <v>4</v>
      </c>
      <c r="J67" s="70">
        <f t="shared" si="11"/>
        <v>26.666666666666668</v>
      </c>
      <c r="K67" s="9"/>
    </row>
    <row r="68" spans="1:11" ht="13.5" customHeight="1">
      <c r="A68" s="53" t="s">
        <v>76</v>
      </c>
      <c r="B68" s="46">
        <v>36</v>
      </c>
      <c r="C68" s="118">
        <v>3</v>
      </c>
      <c r="D68" s="149">
        <v>4</v>
      </c>
      <c r="E68" s="46">
        <f t="shared" si="0"/>
        <v>7</v>
      </c>
      <c r="F68" s="66">
        <f t="shared" si="10"/>
        <v>19.444444444444446</v>
      </c>
      <c r="G68" s="118">
        <v>3</v>
      </c>
      <c r="H68" s="138">
        <v>4</v>
      </c>
      <c r="I68" s="138">
        <f t="shared" si="1"/>
        <v>7</v>
      </c>
      <c r="J68" s="70">
        <f t="shared" si="11"/>
        <v>19.444444444444446</v>
      </c>
      <c r="K68" s="9"/>
    </row>
    <row r="69" spans="1:11" ht="13.5" customHeight="1">
      <c r="A69" s="53" t="s">
        <v>77</v>
      </c>
      <c r="B69" s="46">
        <v>57</v>
      </c>
      <c r="C69" s="149">
        <v>5</v>
      </c>
      <c r="D69" s="149">
        <v>2</v>
      </c>
      <c r="E69" s="46">
        <f t="shared" si="0"/>
        <v>7</v>
      </c>
      <c r="F69" s="66">
        <f t="shared" si="10"/>
        <v>12.280701754385964</v>
      </c>
      <c r="G69" s="149">
        <v>5</v>
      </c>
      <c r="H69" s="138">
        <v>2</v>
      </c>
      <c r="I69" s="138">
        <f t="shared" si="1"/>
        <v>7</v>
      </c>
      <c r="J69" s="70">
        <f t="shared" si="11"/>
        <v>12.280701754385964</v>
      </c>
      <c r="K69" s="9"/>
    </row>
    <row r="70" spans="1:11" ht="13.5" customHeight="1">
      <c r="A70" s="53" t="s">
        <v>78</v>
      </c>
      <c r="B70" s="46">
        <v>22</v>
      </c>
      <c r="C70" s="149">
        <v>3</v>
      </c>
      <c r="D70" s="149">
        <v>5</v>
      </c>
      <c r="E70" s="46">
        <f t="shared" si="0"/>
        <v>8</v>
      </c>
      <c r="F70" s="66">
        <f t="shared" si="10"/>
        <v>36.36363636363637</v>
      </c>
      <c r="G70" s="149">
        <v>3</v>
      </c>
      <c r="H70" s="138">
        <v>5</v>
      </c>
      <c r="I70" s="138">
        <f t="shared" si="1"/>
        <v>8</v>
      </c>
      <c r="J70" s="70">
        <f t="shared" si="11"/>
        <v>36.36363636363637</v>
      </c>
      <c r="K70" s="9"/>
    </row>
    <row r="71" spans="1:11" ht="13.5" customHeight="1">
      <c r="A71" s="53" t="s">
        <v>79</v>
      </c>
      <c r="B71" s="46">
        <v>42</v>
      </c>
      <c r="C71" s="118">
        <v>6</v>
      </c>
      <c r="D71" s="149">
        <v>1</v>
      </c>
      <c r="E71" s="46">
        <f t="shared" si="0"/>
        <v>7</v>
      </c>
      <c r="F71" s="66">
        <f t="shared" si="10"/>
        <v>16.666666666666664</v>
      </c>
      <c r="G71" s="118">
        <v>5</v>
      </c>
      <c r="H71" s="138">
        <v>1</v>
      </c>
      <c r="I71" s="138">
        <f t="shared" si="1"/>
        <v>6</v>
      </c>
      <c r="J71" s="70">
        <f t="shared" si="11"/>
        <v>14.285714285714285</v>
      </c>
      <c r="K71" s="9"/>
    </row>
    <row r="72" spans="1:11" ht="13.5" customHeight="1">
      <c r="A72" s="53" t="s">
        <v>80</v>
      </c>
      <c r="B72" s="46">
        <v>107</v>
      </c>
      <c r="C72" s="118">
        <v>5</v>
      </c>
      <c r="D72" s="149">
        <v>7</v>
      </c>
      <c r="E72" s="46">
        <f t="shared" si="0"/>
        <v>12</v>
      </c>
      <c r="F72" s="66">
        <f t="shared" si="10"/>
        <v>11.214953271028037</v>
      </c>
      <c r="G72" s="118">
        <v>5</v>
      </c>
      <c r="H72" s="138">
        <v>7</v>
      </c>
      <c r="I72" s="138">
        <f t="shared" si="1"/>
        <v>12</v>
      </c>
      <c r="J72" s="70">
        <f t="shared" si="11"/>
        <v>11.214953271028037</v>
      </c>
      <c r="K72" s="9"/>
    </row>
    <row r="73" spans="1:11" ht="13.5" customHeight="1">
      <c r="A73" s="53" t="s">
        <v>81</v>
      </c>
      <c r="B73" s="46">
        <v>71</v>
      </c>
      <c r="C73" s="149">
        <v>5</v>
      </c>
      <c r="D73" s="149">
        <v>11</v>
      </c>
      <c r="E73" s="46">
        <f t="shared" si="0"/>
        <v>16</v>
      </c>
      <c r="F73" s="66">
        <f t="shared" si="10"/>
        <v>22.535211267605636</v>
      </c>
      <c r="G73" s="149">
        <v>5</v>
      </c>
      <c r="H73" s="138">
        <v>11</v>
      </c>
      <c r="I73" s="138">
        <f t="shared" si="1"/>
        <v>16</v>
      </c>
      <c r="J73" s="70">
        <f t="shared" si="11"/>
        <v>22.535211267605636</v>
      </c>
      <c r="K73" s="9"/>
    </row>
    <row r="74" spans="1:11" ht="13.5" customHeight="1">
      <c r="A74" s="53" t="s">
        <v>82</v>
      </c>
      <c r="B74" s="46">
        <v>26</v>
      </c>
      <c r="C74" s="118">
        <v>3</v>
      </c>
      <c r="D74" s="149">
        <v>8</v>
      </c>
      <c r="E74" s="46">
        <f t="shared" si="0"/>
        <v>11</v>
      </c>
      <c r="F74" s="66">
        <f t="shared" si="10"/>
        <v>42.30769230769231</v>
      </c>
      <c r="G74" s="118">
        <v>3</v>
      </c>
      <c r="H74" s="138">
        <v>8</v>
      </c>
      <c r="I74" s="138">
        <f t="shared" si="1"/>
        <v>11</v>
      </c>
      <c r="J74" s="70">
        <f t="shared" si="11"/>
        <v>42.30769230769231</v>
      </c>
      <c r="K74" s="9"/>
    </row>
    <row r="75" spans="1:11" ht="13.5" customHeight="1">
      <c r="A75" s="53" t="s">
        <v>83</v>
      </c>
      <c r="B75" s="46">
        <v>18</v>
      </c>
      <c r="C75" s="149">
        <v>3</v>
      </c>
      <c r="D75" s="149">
        <v>2</v>
      </c>
      <c r="E75" s="46">
        <f t="shared" si="0"/>
        <v>5</v>
      </c>
      <c r="F75" s="66">
        <f t="shared" si="10"/>
        <v>27.77777777777778</v>
      </c>
      <c r="G75" s="149">
        <v>3</v>
      </c>
      <c r="H75" s="138">
        <v>2</v>
      </c>
      <c r="I75" s="138">
        <f t="shared" si="1"/>
        <v>5</v>
      </c>
      <c r="J75" s="70">
        <f t="shared" si="11"/>
        <v>27.77777777777778</v>
      </c>
      <c r="K75" s="9"/>
    </row>
    <row r="76" spans="1:11" ht="13.5" customHeight="1">
      <c r="A76" s="53" t="s">
        <v>84</v>
      </c>
      <c r="B76" s="46">
        <v>35</v>
      </c>
      <c r="C76" s="149">
        <v>6</v>
      </c>
      <c r="D76" s="149">
        <v>8</v>
      </c>
      <c r="E76" s="46">
        <f aca="true" t="shared" si="12" ref="E76:E105">SUM(C76:D76)</f>
        <v>14</v>
      </c>
      <c r="F76" s="66">
        <f t="shared" si="10"/>
        <v>40</v>
      </c>
      <c r="G76" s="149">
        <v>5</v>
      </c>
      <c r="H76" s="138">
        <v>5</v>
      </c>
      <c r="I76" s="138">
        <f aca="true" t="shared" si="13" ref="I76:I103">SUM(G76:H76)</f>
        <v>10</v>
      </c>
      <c r="J76" s="70">
        <f t="shared" si="11"/>
        <v>28.57142857142857</v>
      </c>
      <c r="K76" s="9"/>
    </row>
    <row r="77" spans="1:11" ht="12" customHeight="1" thickBot="1">
      <c r="A77" s="54"/>
      <c r="B77" s="47"/>
      <c r="C77" s="140"/>
      <c r="D77" s="140"/>
      <c r="E77" s="47" t="s">
        <v>104</v>
      </c>
      <c r="F77" s="67" t="s">
        <v>104</v>
      </c>
      <c r="G77" s="10"/>
      <c r="H77" s="10"/>
      <c r="I77" s="179" t="s">
        <v>104</v>
      </c>
      <c r="J77" s="71" t="s">
        <v>104</v>
      </c>
      <c r="K77" s="9"/>
    </row>
    <row r="78" spans="1:73" s="11" customFormat="1" ht="13.5" customHeight="1" thickBot="1">
      <c r="A78" s="55" t="s">
        <v>102</v>
      </c>
      <c r="B78" s="48">
        <f>SUM(B64:B77)</f>
        <v>516</v>
      </c>
      <c r="C78" s="141">
        <f>C64+C65+C66+C67+C68+C69+C70+C71+C72+C73+C74+C75+C76</f>
        <v>59</v>
      </c>
      <c r="D78" s="141">
        <f>D64+D65+D66+D67+D68+D69+D70+D71+D72+D73+D74+D75+D76</f>
        <v>70</v>
      </c>
      <c r="E78" s="48">
        <f t="shared" si="12"/>
        <v>129</v>
      </c>
      <c r="F78" s="68">
        <f>E78/B78*100</f>
        <v>25</v>
      </c>
      <c r="G78" s="180">
        <f>SUM(G64:G77)</f>
        <v>55</v>
      </c>
      <c r="H78" s="180">
        <f>SUM(H64:H77)</f>
        <v>62</v>
      </c>
      <c r="I78" s="180">
        <f>SUM(G78:H78)</f>
        <v>117</v>
      </c>
      <c r="J78" s="72">
        <f>I78/B78*100</f>
        <v>22.674418604651162</v>
      </c>
      <c r="K78" s="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1:11" ht="12" customHeight="1">
      <c r="A79" s="56"/>
      <c r="B79" s="6"/>
      <c r="C79" s="139"/>
      <c r="D79" s="139"/>
      <c r="E79" s="6" t="s">
        <v>104</v>
      </c>
      <c r="F79" s="43" t="s">
        <v>104</v>
      </c>
      <c r="G79" s="7"/>
      <c r="H79" s="7"/>
      <c r="I79" s="7" t="s">
        <v>104</v>
      </c>
      <c r="J79" s="8" t="s">
        <v>104</v>
      </c>
      <c r="K79" s="9"/>
    </row>
    <row r="80" spans="1:11" ht="13.5" customHeight="1">
      <c r="A80" s="53" t="s">
        <v>85</v>
      </c>
      <c r="B80" s="46">
        <v>86</v>
      </c>
      <c r="C80" s="149">
        <v>3</v>
      </c>
      <c r="D80" s="149">
        <v>7</v>
      </c>
      <c r="E80" s="46">
        <f t="shared" si="12"/>
        <v>10</v>
      </c>
      <c r="F80" s="66">
        <f aca="true" t="shared" si="14" ref="F80:F92">E80/B80*100</f>
        <v>11.627906976744185</v>
      </c>
      <c r="G80" s="149">
        <v>3</v>
      </c>
      <c r="H80" s="138">
        <v>7</v>
      </c>
      <c r="I80" s="138">
        <f t="shared" si="13"/>
        <v>10</v>
      </c>
      <c r="J80" s="70">
        <f aca="true" t="shared" si="15" ref="J80:J92">I80/B80*100</f>
        <v>11.627906976744185</v>
      </c>
      <c r="K80" s="9"/>
    </row>
    <row r="81" spans="1:11" ht="13.5" customHeight="1">
      <c r="A81" s="53" t="s">
        <v>86</v>
      </c>
      <c r="B81" s="46">
        <v>62</v>
      </c>
      <c r="C81" s="118">
        <v>14</v>
      </c>
      <c r="D81" s="149">
        <v>0</v>
      </c>
      <c r="E81" s="46">
        <f t="shared" si="12"/>
        <v>14</v>
      </c>
      <c r="F81" s="66">
        <f t="shared" si="14"/>
        <v>22.58064516129032</v>
      </c>
      <c r="G81" s="118">
        <v>14</v>
      </c>
      <c r="H81" s="138">
        <v>0</v>
      </c>
      <c r="I81" s="138">
        <f t="shared" si="13"/>
        <v>14</v>
      </c>
      <c r="J81" s="70">
        <f t="shared" si="15"/>
        <v>22.58064516129032</v>
      </c>
      <c r="K81" s="9"/>
    </row>
    <row r="82" spans="1:11" ht="13.5" customHeight="1">
      <c r="A82" s="50" t="s">
        <v>116</v>
      </c>
      <c r="B82" s="46">
        <v>42</v>
      </c>
      <c r="C82" s="149">
        <v>7</v>
      </c>
      <c r="D82" s="149">
        <v>14</v>
      </c>
      <c r="E82" s="46">
        <f t="shared" si="12"/>
        <v>21</v>
      </c>
      <c r="F82" s="66">
        <f t="shared" si="14"/>
        <v>50</v>
      </c>
      <c r="G82" s="149">
        <v>7</v>
      </c>
      <c r="H82" s="138">
        <v>14</v>
      </c>
      <c r="I82" s="138">
        <f t="shared" si="13"/>
        <v>21</v>
      </c>
      <c r="J82" s="70">
        <f t="shared" si="15"/>
        <v>50</v>
      </c>
      <c r="K82" s="9"/>
    </row>
    <row r="83" spans="1:11" ht="13.5" customHeight="1">
      <c r="A83" s="50" t="s">
        <v>114</v>
      </c>
      <c r="B83" s="46">
        <v>33</v>
      </c>
      <c r="C83" s="149">
        <v>4</v>
      </c>
      <c r="D83" s="149">
        <v>5</v>
      </c>
      <c r="E83" s="46">
        <f t="shared" si="12"/>
        <v>9</v>
      </c>
      <c r="F83" s="66">
        <f t="shared" si="14"/>
        <v>27.27272727272727</v>
      </c>
      <c r="G83" s="149">
        <v>4</v>
      </c>
      <c r="H83" s="138">
        <v>4</v>
      </c>
      <c r="I83" s="138">
        <f t="shared" si="13"/>
        <v>8</v>
      </c>
      <c r="J83" s="70">
        <f t="shared" si="15"/>
        <v>24.242424242424242</v>
      </c>
      <c r="K83" s="9"/>
    </row>
    <row r="84" spans="1:11" ht="13.5" customHeight="1">
      <c r="A84" s="53" t="s">
        <v>87</v>
      </c>
      <c r="B84" s="46">
        <v>23</v>
      </c>
      <c r="C84" s="118">
        <v>1</v>
      </c>
      <c r="D84" s="149">
        <v>1</v>
      </c>
      <c r="E84" s="46">
        <f t="shared" si="12"/>
        <v>2</v>
      </c>
      <c r="F84" s="66">
        <f t="shared" si="14"/>
        <v>8.695652173913043</v>
      </c>
      <c r="G84" s="118">
        <v>1</v>
      </c>
      <c r="H84" s="138">
        <v>1</v>
      </c>
      <c r="I84" s="138">
        <f t="shared" si="13"/>
        <v>2</v>
      </c>
      <c r="J84" s="70">
        <f t="shared" si="15"/>
        <v>8.695652173913043</v>
      </c>
      <c r="K84" s="9"/>
    </row>
    <row r="85" spans="1:11" ht="13.5" customHeight="1">
      <c r="A85" s="53" t="s">
        <v>88</v>
      </c>
      <c r="B85" s="46">
        <v>29</v>
      </c>
      <c r="C85" s="118">
        <v>17</v>
      </c>
      <c r="D85" s="149">
        <v>10</v>
      </c>
      <c r="E85" s="46">
        <f t="shared" si="12"/>
        <v>27</v>
      </c>
      <c r="F85" s="66">
        <f t="shared" si="14"/>
        <v>93.10344827586206</v>
      </c>
      <c r="G85" s="118">
        <v>15</v>
      </c>
      <c r="H85" s="138">
        <v>8</v>
      </c>
      <c r="I85" s="138">
        <f t="shared" si="13"/>
        <v>23</v>
      </c>
      <c r="J85" s="70">
        <f t="shared" si="15"/>
        <v>79.3103448275862</v>
      </c>
      <c r="K85" s="9"/>
    </row>
    <row r="86" spans="1:11" ht="13.5" customHeight="1">
      <c r="A86" s="53" t="s">
        <v>89</v>
      </c>
      <c r="B86" s="46">
        <v>91</v>
      </c>
      <c r="C86" s="118">
        <v>11</v>
      </c>
      <c r="D86" s="149">
        <v>11</v>
      </c>
      <c r="E86" s="46">
        <f t="shared" si="12"/>
        <v>22</v>
      </c>
      <c r="F86" s="66">
        <f t="shared" si="14"/>
        <v>24.175824175824175</v>
      </c>
      <c r="G86" s="118">
        <v>11</v>
      </c>
      <c r="H86" s="138">
        <v>11</v>
      </c>
      <c r="I86" s="138">
        <f t="shared" si="13"/>
        <v>22</v>
      </c>
      <c r="J86" s="70">
        <f t="shared" si="15"/>
        <v>24.175824175824175</v>
      </c>
      <c r="K86" s="9"/>
    </row>
    <row r="87" spans="1:11" ht="13.5" customHeight="1">
      <c r="A87" s="53" t="s">
        <v>90</v>
      </c>
      <c r="B87" s="46">
        <v>43</v>
      </c>
      <c r="C87" s="118">
        <v>22</v>
      </c>
      <c r="D87" s="149">
        <v>6</v>
      </c>
      <c r="E87" s="46">
        <f t="shared" si="12"/>
        <v>28</v>
      </c>
      <c r="F87" s="66">
        <f t="shared" si="14"/>
        <v>65.11627906976744</v>
      </c>
      <c r="G87" s="118">
        <v>22</v>
      </c>
      <c r="H87" s="138">
        <v>6</v>
      </c>
      <c r="I87" s="138">
        <f t="shared" si="13"/>
        <v>28</v>
      </c>
      <c r="J87" s="70">
        <f t="shared" si="15"/>
        <v>65.11627906976744</v>
      </c>
      <c r="K87" s="9"/>
    </row>
    <row r="88" spans="1:11" ht="13.5" customHeight="1">
      <c r="A88" s="53" t="s">
        <v>91</v>
      </c>
      <c r="B88" s="46">
        <v>34</v>
      </c>
      <c r="C88" s="118">
        <v>6</v>
      </c>
      <c r="D88" s="149">
        <v>0</v>
      </c>
      <c r="E88" s="46">
        <f t="shared" si="12"/>
        <v>6</v>
      </c>
      <c r="F88" s="66">
        <f t="shared" si="14"/>
        <v>17.647058823529413</v>
      </c>
      <c r="G88" s="118">
        <v>6</v>
      </c>
      <c r="H88" s="138">
        <v>0</v>
      </c>
      <c r="I88" s="138">
        <f t="shared" si="13"/>
        <v>6</v>
      </c>
      <c r="J88" s="70">
        <f t="shared" si="15"/>
        <v>17.647058823529413</v>
      </c>
      <c r="K88" s="9"/>
    </row>
    <row r="89" spans="1:11" ht="13.5" customHeight="1">
      <c r="A89" s="50" t="s">
        <v>119</v>
      </c>
      <c r="B89" s="46">
        <v>44</v>
      </c>
      <c r="C89" s="149">
        <v>5</v>
      </c>
      <c r="D89" s="149">
        <v>10</v>
      </c>
      <c r="E89" s="46">
        <f t="shared" si="12"/>
        <v>15</v>
      </c>
      <c r="F89" s="66">
        <f t="shared" si="14"/>
        <v>34.090909090909086</v>
      </c>
      <c r="G89" s="149">
        <v>5</v>
      </c>
      <c r="H89" s="138">
        <v>10</v>
      </c>
      <c r="I89" s="138">
        <f t="shared" si="13"/>
        <v>15</v>
      </c>
      <c r="J89" s="70">
        <f t="shared" si="15"/>
        <v>34.090909090909086</v>
      </c>
      <c r="K89" s="9"/>
    </row>
    <row r="90" spans="1:11" ht="13.5" customHeight="1">
      <c r="A90" s="53" t="s">
        <v>92</v>
      </c>
      <c r="B90" s="46">
        <v>43</v>
      </c>
      <c r="C90" s="118">
        <v>4</v>
      </c>
      <c r="D90" s="149">
        <v>0</v>
      </c>
      <c r="E90" s="46">
        <f t="shared" si="12"/>
        <v>4</v>
      </c>
      <c r="F90" s="66">
        <f t="shared" si="14"/>
        <v>9.30232558139535</v>
      </c>
      <c r="G90" s="118">
        <v>4</v>
      </c>
      <c r="H90" s="138">
        <v>0</v>
      </c>
      <c r="I90" s="138">
        <f t="shared" si="13"/>
        <v>4</v>
      </c>
      <c r="J90" s="70">
        <f t="shared" si="15"/>
        <v>9.30232558139535</v>
      </c>
      <c r="K90" s="9"/>
    </row>
    <row r="91" spans="1:11" ht="13.5" customHeight="1">
      <c r="A91" s="53" t="s">
        <v>93</v>
      </c>
      <c r="B91" s="46">
        <v>68</v>
      </c>
      <c r="C91" s="118">
        <v>8</v>
      </c>
      <c r="D91" s="149">
        <v>5</v>
      </c>
      <c r="E91" s="46">
        <f t="shared" si="12"/>
        <v>13</v>
      </c>
      <c r="F91" s="66">
        <f t="shared" si="14"/>
        <v>19.11764705882353</v>
      </c>
      <c r="G91" s="118">
        <v>8</v>
      </c>
      <c r="H91" s="138">
        <v>5</v>
      </c>
      <c r="I91" s="138">
        <f t="shared" si="13"/>
        <v>13</v>
      </c>
      <c r="J91" s="70">
        <f t="shared" si="15"/>
        <v>19.11764705882353</v>
      </c>
      <c r="K91" s="9"/>
    </row>
    <row r="92" spans="1:11" ht="13.5" customHeight="1">
      <c r="A92" s="53" t="s">
        <v>94</v>
      </c>
      <c r="B92" s="46">
        <v>68</v>
      </c>
      <c r="C92" s="118">
        <v>18</v>
      </c>
      <c r="D92" s="149">
        <v>7</v>
      </c>
      <c r="E92" s="46">
        <f t="shared" si="12"/>
        <v>25</v>
      </c>
      <c r="F92" s="66">
        <f t="shared" si="14"/>
        <v>36.76470588235294</v>
      </c>
      <c r="G92" s="118">
        <v>18</v>
      </c>
      <c r="H92" s="138">
        <v>7</v>
      </c>
      <c r="I92" s="138">
        <f t="shared" si="13"/>
        <v>25</v>
      </c>
      <c r="J92" s="70">
        <f t="shared" si="15"/>
        <v>36.76470588235294</v>
      </c>
      <c r="K92" s="9"/>
    </row>
    <row r="93" spans="1:11" ht="12" customHeight="1" thickBot="1">
      <c r="A93" s="54"/>
      <c r="B93" s="47"/>
      <c r="C93" s="142"/>
      <c r="D93" s="140"/>
      <c r="E93" s="47" t="s">
        <v>104</v>
      </c>
      <c r="F93" s="67" t="s">
        <v>104</v>
      </c>
      <c r="G93" s="10"/>
      <c r="H93" s="10"/>
      <c r="I93" s="10" t="s">
        <v>104</v>
      </c>
      <c r="J93" s="120" t="s">
        <v>104</v>
      </c>
      <c r="K93" s="9"/>
    </row>
    <row r="94" spans="1:73" s="156" customFormat="1" ht="13.5" customHeight="1" thickBot="1">
      <c r="A94" s="55" t="s">
        <v>103</v>
      </c>
      <c r="B94" s="151">
        <f>SUM(B80:B93)</f>
        <v>666</v>
      </c>
      <c r="C94" s="152">
        <f>C80+C81+C82+C83+C84+C85+C86+C87+C88+C89+C90+C91+C92</f>
        <v>120</v>
      </c>
      <c r="D94" s="152">
        <f>D80+D81+D82+D83+D84+D85+D86+D87+D88+D89+D90+D91+D92</f>
        <v>76</v>
      </c>
      <c r="E94" s="151">
        <f t="shared" si="12"/>
        <v>196</v>
      </c>
      <c r="F94" s="153">
        <f>E94/B94*100</f>
        <v>29.429429429429426</v>
      </c>
      <c r="G94" s="181">
        <f>SUM(G80:G93)</f>
        <v>118</v>
      </c>
      <c r="H94" s="181">
        <f>SUM(H80:H93)</f>
        <v>73</v>
      </c>
      <c r="I94" s="181">
        <f>SUM(G94:H94)</f>
        <v>191</v>
      </c>
      <c r="J94" s="182">
        <f>I94/B94*100</f>
        <v>28.678678678678676</v>
      </c>
      <c r="K94" s="154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</row>
    <row r="95" spans="1:11" ht="12" customHeight="1">
      <c r="A95" s="56"/>
      <c r="B95" s="6"/>
      <c r="C95" s="143"/>
      <c r="D95" s="139"/>
      <c r="E95" s="6" t="s">
        <v>104</v>
      </c>
      <c r="F95" s="43" t="s">
        <v>104</v>
      </c>
      <c r="G95" s="7"/>
      <c r="H95" s="7"/>
      <c r="I95" s="7" t="s">
        <v>104</v>
      </c>
      <c r="J95" s="8" t="s">
        <v>104</v>
      </c>
      <c r="K95" s="9"/>
    </row>
    <row r="96" spans="1:11" ht="13.5" customHeight="1">
      <c r="A96" s="50" t="s">
        <v>95</v>
      </c>
      <c r="B96" s="46">
        <v>20</v>
      </c>
      <c r="C96" s="149">
        <v>4</v>
      </c>
      <c r="D96" s="149">
        <v>4</v>
      </c>
      <c r="E96" s="46">
        <f t="shared" si="12"/>
        <v>8</v>
      </c>
      <c r="F96" s="66">
        <f aca="true" t="shared" si="16" ref="F96:F103">E96/B96*100</f>
        <v>40</v>
      </c>
      <c r="G96" s="149">
        <v>3</v>
      </c>
      <c r="H96" s="138">
        <v>4</v>
      </c>
      <c r="I96" s="138">
        <f t="shared" si="13"/>
        <v>7</v>
      </c>
      <c r="J96" s="70">
        <f aca="true" t="shared" si="17" ref="J96:J103">I96/B96*100</f>
        <v>35</v>
      </c>
      <c r="K96" s="9"/>
    </row>
    <row r="97" spans="1:11" ht="13.5" customHeight="1">
      <c r="A97" s="53" t="s">
        <v>96</v>
      </c>
      <c r="B97" s="46">
        <v>1</v>
      </c>
      <c r="C97" s="118">
        <v>1</v>
      </c>
      <c r="D97" s="149">
        <v>0</v>
      </c>
      <c r="E97" s="46">
        <f t="shared" si="12"/>
        <v>1</v>
      </c>
      <c r="F97" s="66">
        <f t="shared" si="16"/>
        <v>100</v>
      </c>
      <c r="G97" s="118">
        <v>1</v>
      </c>
      <c r="H97" s="138">
        <v>0</v>
      </c>
      <c r="I97" s="138">
        <f t="shared" si="13"/>
        <v>1</v>
      </c>
      <c r="J97" s="70">
        <f t="shared" si="17"/>
        <v>100</v>
      </c>
      <c r="K97" s="9"/>
    </row>
    <row r="98" spans="1:11" ht="13.5" customHeight="1">
      <c r="A98" s="53" t="s">
        <v>97</v>
      </c>
      <c r="B98" s="46">
        <v>114</v>
      </c>
      <c r="C98" s="118">
        <v>15</v>
      </c>
      <c r="D98" s="149">
        <v>16</v>
      </c>
      <c r="E98" s="46">
        <f t="shared" si="12"/>
        <v>31</v>
      </c>
      <c r="F98" s="66">
        <f t="shared" si="16"/>
        <v>27.192982456140353</v>
      </c>
      <c r="G98" s="118">
        <v>15</v>
      </c>
      <c r="H98" s="138">
        <v>15</v>
      </c>
      <c r="I98" s="138">
        <f t="shared" si="13"/>
        <v>30</v>
      </c>
      <c r="J98" s="70">
        <f t="shared" si="17"/>
        <v>26.31578947368421</v>
      </c>
      <c r="K98" s="9"/>
    </row>
    <row r="99" spans="1:11" ht="13.5" customHeight="1">
      <c r="A99" s="53" t="s">
        <v>98</v>
      </c>
      <c r="B99" s="46">
        <v>78</v>
      </c>
      <c r="C99" s="118">
        <v>22</v>
      </c>
      <c r="D99" s="149">
        <v>3</v>
      </c>
      <c r="E99" s="46">
        <f t="shared" si="12"/>
        <v>25</v>
      </c>
      <c r="F99" s="66">
        <f t="shared" si="16"/>
        <v>32.05128205128205</v>
      </c>
      <c r="G99" s="118">
        <v>22</v>
      </c>
      <c r="H99" s="138">
        <v>3</v>
      </c>
      <c r="I99" s="138">
        <f t="shared" si="13"/>
        <v>25</v>
      </c>
      <c r="J99" s="70">
        <f t="shared" si="17"/>
        <v>32.05128205128205</v>
      </c>
      <c r="K99" s="9"/>
    </row>
    <row r="100" spans="1:11" ht="13.5" customHeight="1">
      <c r="A100" s="53" t="s">
        <v>99</v>
      </c>
      <c r="B100" s="46">
        <v>62</v>
      </c>
      <c r="C100" s="118">
        <v>4</v>
      </c>
      <c r="D100" s="149">
        <v>9</v>
      </c>
      <c r="E100" s="46">
        <f t="shared" si="12"/>
        <v>13</v>
      </c>
      <c r="F100" s="66">
        <f t="shared" si="16"/>
        <v>20.967741935483872</v>
      </c>
      <c r="G100" s="118">
        <v>2</v>
      </c>
      <c r="H100" s="138">
        <v>6</v>
      </c>
      <c r="I100" s="138">
        <f t="shared" si="13"/>
        <v>8</v>
      </c>
      <c r="J100" s="70">
        <f t="shared" si="17"/>
        <v>12.903225806451612</v>
      </c>
      <c r="K100" s="9"/>
    </row>
    <row r="101" spans="1:11" ht="13.5" customHeight="1">
      <c r="A101" s="53" t="s">
        <v>100</v>
      </c>
      <c r="B101" s="46">
        <v>47</v>
      </c>
      <c r="C101" s="118">
        <v>10</v>
      </c>
      <c r="D101" s="149">
        <v>1</v>
      </c>
      <c r="E101" s="46">
        <f t="shared" si="12"/>
        <v>11</v>
      </c>
      <c r="F101" s="66">
        <f t="shared" si="16"/>
        <v>23.404255319148938</v>
      </c>
      <c r="G101" s="118">
        <v>10</v>
      </c>
      <c r="H101" s="138">
        <v>1</v>
      </c>
      <c r="I101" s="138">
        <f t="shared" si="13"/>
        <v>11</v>
      </c>
      <c r="J101" s="70">
        <f t="shared" si="17"/>
        <v>23.404255319148938</v>
      </c>
      <c r="K101" s="9"/>
    </row>
    <row r="102" spans="1:11" ht="13.5" customHeight="1">
      <c r="A102" s="50" t="s">
        <v>120</v>
      </c>
      <c r="B102" s="46">
        <v>36</v>
      </c>
      <c r="C102" s="149">
        <v>5</v>
      </c>
      <c r="D102" s="149">
        <v>11</v>
      </c>
      <c r="E102" s="46">
        <f t="shared" si="12"/>
        <v>16</v>
      </c>
      <c r="F102" s="66">
        <f t="shared" si="16"/>
        <v>44.44444444444444</v>
      </c>
      <c r="G102" s="149">
        <v>4</v>
      </c>
      <c r="H102" s="138">
        <v>10</v>
      </c>
      <c r="I102" s="138">
        <f t="shared" si="13"/>
        <v>14</v>
      </c>
      <c r="J102" s="70">
        <f t="shared" si="17"/>
        <v>38.88888888888889</v>
      </c>
      <c r="K102" s="9"/>
    </row>
    <row r="103" spans="1:11" ht="13.5" customHeight="1">
      <c r="A103" s="53" t="s">
        <v>101</v>
      </c>
      <c r="B103" s="46">
        <v>82</v>
      </c>
      <c r="C103" s="118">
        <v>5</v>
      </c>
      <c r="D103" s="149">
        <v>9</v>
      </c>
      <c r="E103" s="46">
        <f t="shared" si="12"/>
        <v>14</v>
      </c>
      <c r="F103" s="66">
        <f t="shared" si="16"/>
        <v>17.073170731707318</v>
      </c>
      <c r="G103" s="118">
        <v>5</v>
      </c>
      <c r="H103" s="138">
        <v>9</v>
      </c>
      <c r="I103" s="138">
        <f t="shared" si="13"/>
        <v>14</v>
      </c>
      <c r="J103" s="70">
        <f t="shared" si="17"/>
        <v>17.073170731707318</v>
      </c>
      <c r="K103" s="9"/>
    </row>
    <row r="104" spans="1:11" ht="12" customHeight="1" thickBot="1">
      <c r="A104" s="51"/>
      <c r="B104" s="47"/>
      <c r="C104" s="140"/>
      <c r="D104" s="140"/>
      <c r="E104" s="47" t="s">
        <v>104</v>
      </c>
      <c r="F104" s="67" t="s">
        <v>104</v>
      </c>
      <c r="G104" s="10"/>
      <c r="H104" s="10"/>
      <c r="I104" s="10" t="s">
        <v>104</v>
      </c>
      <c r="J104" s="120" t="s">
        <v>104</v>
      </c>
      <c r="K104" s="9"/>
    </row>
    <row r="105" spans="1:73" s="11" customFormat="1" ht="13.5" thickBot="1">
      <c r="A105" s="55" t="s">
        <v>5</v>
      </c>
      <c r="B105" s="48">
        <f>SUM(B96:B104)</f>
        <v>440</v>
      </c>
      <c r="C105" s="145">
        <f>C96+C97+C98+C99+C100+C101+C102+C103</f>
        <v>66</v>
      </c>
      <c r="D105" s="145">
        <f>D96+D97+D98+D99+D100+D101+D102+D103</f>
        <v>53</v>
      </c>
      <c r="E105" s="48">
        <f t="shared" si="12"/>
        <v>119</v>
      </c>
      <c r="F105" s="68">
        <f>E105/B105*100</f>
        <v>27.045454545454543</v>
      </c>
      <c r="G105" s="180">
        <f>SUM(G96:G104)</f>
        <v>62</v>
      </c>
      <c r="H105" s="180">
        <f>SUM(H96:H104)</f>
        <v>48</v>
      </c>
      <c r="I105" s="180">
        <f>SUM(G105:H105)</f>
        <v>110</v>
      </c>
      <c r="J105" s="72">
        <f>I105/B105*100</f>
        <v>25</v>
      </c>
      <c r="K105" s="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</row>
    <row r="106" spans="1:11" ht="12.75" customHeight="1">
      <c r="A106" s="49"/>
      <c r="B106" s="45"/>
      <c r="C106" s="139"/>
      <c r="D106" s="139"/>
      <c r="E106" s="45"/>
      <c r="F106" s="65" t="s">
        <v>104</v>
      </c>
      <c r="G106" s="7"/>
      <c r="H106" s="7"/>
      <c r="I106" s="7" t="s">
        <v>104</v>
      </c>
      <c r="J106" s="8" t="s">
        <v>104</v>
      </c>
      <c r="K106" s="9"/>
    </row>
    <row r="107" spans="1:11" ht="13.5" thickBot="1">
      <c r="A107" s="103" t="s">
        <v>106</v>
      </c>
      <c r="B107" s="105">
        <f>B16+B26+B38+B48+B62+B78+B94+B105</f>
        <v>2891</v>
      </c>
      <c r="C107" s="146">
        <f>C16+C26+C38+C48+C62+C78+C94+C105</f>
        <v>584</v>
      </c>
      <c r="D107" s="146">
        <f>D16+D26+D38+D48+D62+D78+D94+D105</f>
        <v>369</v>
      </c>
      <c r="E107" s="105">
        <f>E16+E26+E38+E48+E62+E78+E94+E105</f>
        <v>953</v>
      </c>
      <c r="F107" s="106">
        <f>E107/B107*100</f>
        <v>32.964372189553785</v>
      </c>
      <c r="G107" s="183">
        <f>G16+G26+G38+G48+G62+G78+G94+G105</f>
        <v>571</v>
      </c>
      <c r="H107" s="183">
        <f>H16+H26+H38+H48+H62+H78+H94+H105</f>
        <v>345</v>
      </c>
      <c r="I107" s="183">
        <f>I16+I26+I38+I48+I62+I78+I94+I105</f>
        <v>916</v>
      </c>
      <c r="J107" s="184">
        <f>I107/B107*100</f>
        <v>31.684538222068486</v>
      </c>
      <c r="K107" s="9"/>
    </row>
    <row r="110" ht="12.75">
      <c r="E110" s="4" t="s">
        <v>104</v>
      </c>
    </row>
  </sheetData>
  <sheetProtection/>
  <mergeCells count="16">
    <mergeCell ref="A2:J2"/>
    <mergeCell ref="A3:J3"/>
    <mergeCell ref="B5:B9"/>
    <mergeCell ref="C8:C9"/>
    <mergeCell ref="D8:D9"/>
    <mergeCell ref="E8:E9"/>
    <mergeCell ref="G8:G9"/>
    <mergeCell ref="C5:E7"/>
    <mergeCell ref="G5:I7"/>
    <mergeCell ref="A5:A10"/>
    <mergeCell ref="J5:J9"/>
    <mergeCell ref="H8:H9"/>
    <mergeCell ref="I8:I9"/>
    <mergeCell ref="F5:F9"/>
    <mergeCell ref="C10:E10"/>
    <mergeCell ref="G10:I10"/>
  </mergeCells>
  <printOptions/>
  <pageMargins left="0.7480314960629921" right="0.5905511811023623" top="0.984251968503937" bottom="0.984251968503937" header="0.5118110236220472" footer="0.5118110236220472"/>
  <pageSetup firstPageNumber="148" useFirstPageNumber="1" horizontalDpi="300" verticalDpi="300" orientation="portrait" paperSize="9" r:id="rId1"/>
  <headerFooter alignWithMargins="0">
    <oddFooter>&amp;R&amp;8Príloha č. 5 Plánu rozvoja VK v SR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4"/>
  <sheetViews>
    <sheetView view="pageLayout" workbookViewId="0" topLeftCell="A114">
      <selection activeCell="J113" sqref="J113"/>
    </sheetView>
  </sheetViews>
  <sheetFormatPr defaultColWidth="9.140625" defaultRowHeight="12.75"/>
  <cols>
    <col min="1" max="1" width="19.140625" style="14" customWidth="1"/>
    <col min="2" max="2" width="9.28125" style="44" customWidth="1"/>
    <col min="3" max="3" width="8.8515625" style="18" customWidth="1"/>
    <col min="4" max="4" width="7.8515625" style="18" customWidth="1"/>
    <col min="5" max="5" width="9.00390625" style="18" customWidth="1"/>
    <col min="6" max="6" width="6.421875" style="14" customWidth="1"/>
    <col min="7" max="7" width="8.8515625" style="18" customWidth="1"/>
    <col min="8" max="8" width="7.57421875" style="18" customWidth="1"/>
    <col min="9" max="9" width="9.00390625" style="18" customWidth="1"/>
    <col min="10" max="10" width="6.00390625" style="14" customWidth="1"/>
    <col min="11" max="11" width="8.140625" style="5" customWidth="1"/>
    <col min="12" max="58" width="9.140625" style="5" customWidth="1"/>
    <col min="59" max="16384" width="9.140625" style="4" customWidth="1"/>
  </cols>
  <sheetData>
    <row r="1" spans="2:58" s="14" customFormat="1" ht="12.75" customHeight="1">
      <c r="B1" s="44"/>
      <c r="C1" s="18"/>
      <c r="D1" s="18"/>
      <c r="E1" s="18"/>
      <c r="G1" s="18"/>
      <c r="H1" s="18"/>
      <c r="I1" s="18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</row>
    <row r="2" spans="1:58" s="14" customFormat="1" ht="12.75">
      <c r="A2" s="194" t="s">
        <v>105</v>
      </c>
      <c r="B2" s="195"/>
      <c r="C2" s="195"/>
      <c r="D2" s="195"/>
      <c r="E2" s="195"/>
      <c r="F2" s="195"/>
      <c r="G2" s="195"/>
      <c r="H2" s="195"/>
      <c r="I2" s="195"/>
      <c r="J2" s="195"/>
      <c r="K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s="14" customFormat="1" ht="12.75">
      <c r="A3" s="195" t="s">
        <v>121</v>
      </c>
      <c r="B3" s="195"/>
      <c r="C3" s="195"/>
      <c r="D3" s="195"/>
      <c r="E3" s="195"/>
      <c r="F3" s="195"/>
      <c r="G3" s="195"/>
      <c r="H3" s="195"/>
      <c r="I3" s="195"/>
      <c r="J3" s="195"/>
      <c r="K3" s="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2:58" s="14" customFormat="1" ht="13.5" thickBot="1">
      <c r="B4" s="44"/>
      <c r="C4" s="18"/>
      <c r="D4" s="18"/>
      <c r="E4" s="18"/>
      <c r="G4" s="18"/>
      <c r="H4" s="18"/>
      <c r="I4" s="18"/>
      <c r="J4" s="14" t="s">
        <v>109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s="14" customFormat="1" ht="12.75" customHeight="1">
      <c r="A5" s="201" t="s">
        <v>0</v>
      </c>
      <c r="B5" s="207" t="s">
        <v>19</v>
      </c>
      <c r="C5" s="210" t="s">
        <v>21</v>
      </c>
      <c r="D5" s="210"/>
      <c r="E5" s="210"/>
      <c r="F5" s="214" t="s">
        <v>31</v>
      </c>
      <c r="G5" s="210" t="s">
        <v>20</v>
      </c>
      <c r="H5" s="210"/>
      <c r="I5" s="210"/>
      <c r="J5" s="204" t="s">
        <v>32</v>
      </c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58" s="14" customFormat="1" ht="12.75">
      <c r="A6" s="202"/>
      <c r="B6" s="208"/>
      <c r="C6" s="189"/>
      <c r="D6" s="189"/>
      <c r="E6" s="189"/>
      <c r="F6" s="215"/>
      <c r="G6" s="189"/>
      <c r="H6" s="189"/>
      <c r="I6" s="189"/>
      <c r="J6" s="205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 s="14" customFormat="1" ht="12.75">
      <c r="A7" s="202"/>
      <c r="B7" s="208"/>
      <c r="C7" s="189"/>
      <c r="D7" s="189"/>
      <c r="E7" s="189"/>
      <c r="F7" s="215"/>
      <c r="G7" s="189"/>
      <c r="H7" s="189"/>
      <c r="I7" s="189"/>
      <c r="J7" s="205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14" customFormat="1" ht="12.75" customHeight="1">
      <c r="A8" s="202"/>
      <c r="B8" s="208"/>
      <c r="C8" s="206" t="s">
        <v>6</v>
      </c>
      <c r="D8" s="206" t="s">
        <v>7</v>
      </c>
      <c r="E8" s="189" t="s">
        <v>2</v>
      </c>
      <c r="F8" s="215"/>
      <c r="G8" s="206" t="s">
        <v>6</v>
      </c>
      <c r="H8" s="206" t="s">
        <v>7</v>
      </c>
      <c r="I8" s="189" t="s">
        <v>2</v>
      </c>
      <c r="J8" s="205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s="14" customFormat="1" ht="12.75">
      <c r="A9" s="202"/>
      <c r="B9" s="209"/>
      <c r="C9" s="206"/>
      <c r="D9" s="206"/>
      <c r="E9" s="189"/>
      <c r="F9" s="216"/>
      <c r="G9" s="206"/>
      <c r="H9" s="206"/>
      <c r="I9" s="189"/>
      <c r="J9" s="205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58" s="14" customFormat="1" ht="12.75" customHeight="1" thickBot="1">
      <c r="A10" s="203"/>
      <c r="B10" s="157"/>
      <c r="C10" s="211" t="s">
        <v>1</v>
      </c>
      <c r="D10" s="212"/>
      <c r="E10" s="213"/>
      <c r="F10" s="86"/>
      <c r="G10" s="211" t="s">
        <v>1</v>
      </c>
      <c r="H10" s="212"/>
      <c r="I10" s="213"/>
      <c r="J10" s="8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11" ht="13.5" customHeight="1">
      <c r="A11" s="49" t="s">
        <v>34</v>
      </c>
      <c r="B11" s="89">
        <v>415589</v>
      </c>
      <c r="C11" s="46">
        <v>410410</v>
      </c>
      <c r="D11" s="46">
        <v>0</v>
      </c>
      <c r="E11" s="45">
        <f>SUM(C11:D11)</f>
        <v>410410</v>
      </c>
      <c r="F11" s="65">
        <f>E11/B11*100</f>
        <v>98.75381687195764</v>
      </c>
      <c r="G11" s="46">
        <v>410410</v>
      </c>
      <c r="H11" s="46">
        <v>0</v>
      </c>
      <c r="I11" s="45">
        <f>SUM(G11:H11)</f>
        <v>410410</v>
      </c>
      <c r="J11" s="69">
        <f>I11/B11*100</f>
        <v>98.75381687195764</v>
      </c>
      <c r="K11" s="9"/>
    </row>
    <row r="12" spans="1:11" ht="13.5" customHeight="1">
      <c r="A12" s="50" t="s">
        <v>35</v>
      </c>
      <c r="B12" s="158">
        <v>68517</v>
      </c>
      <c r="C12" s="46">
        <v>18533</v>
      </c>
      <c r="D12" s="89">
        <v>24639</v>
      </c>
      <c r="E12" s="46">
        <f aca="true" t="shared" si="0" ref="E12:E75">SUM(C12:D12)</f>
        <v>43172</v>
      </c>
      <c r="F12" s="66">
        <f>E12/B12*100</f>
        <v>63.009180203453155</v>
      </c>
      <c r="G12" s="46">
        <v>18533</v>
      </c>
      <c r="H12" s="89">
        <v>24139</v>
      </c>
      <c r="I12" s="46">
        <f aca="true" t="shared" si="1" ref="I12:I75">SUM(G12:H12)</f>
        <v>42672</v>
      </c>
      <c r="J12" s="70">
        <f>I12/B12*100</f>
        <v>62.2794343009764</v>
      </c>
      <c r="K12" s="9"/>
    </row>
    <row r="13" spans="1:11" ht="13.5" customHeight="1">
      <c r="A13" s="50" t="s">
        <v>33</v>
      </c>
      <c r="B13" s="158">
        <v>58696</v>
      </c>
      <c r="C13" s="46">
        <v>29267</v>
      </c>
      <c r="D13" s="89">
        <v>9402</v>
      </c>
      <c r="E13" s="46">
        <f t="shared" si="0"/>
        <v>38669</v>
      </c>
      <c r="F13" s="66">
        <f>E13/B13*100</f>
        <v>65.88012811775931</v>
      </c>
      <c r="G13" s="46">
        <v>29267</v>
      </c>
      <c r="H13" s="89">
        <v>9402</v>
      </c>
      <c r="I13" s="46">
        <f t="shared" si="1"/>
        <v>38669</v>
      </c>
      <c r="J13" s="70">
        <f>I13/B13*100</f>
        <v>65.88012811775931</v>
      </c>
      <c r="K13" s="9"/>
    </row>
    <row r="14" spans="1:11" ht="13.5" customHeight="1">
      <c r="A14" s="50" t="s">
        <v>36</v>
      </c>
      <c r="B14" s="158">
        <v>69880</v>
      </c>
      <c r="C14" s="46">
        <v>33250</v>
      </c>
      <c r="D14" s="89">
        <v>10173</v>
      </c>
      <c r="E14" s="46">
        <f t="shared" si="0"/>
        <v>43423</v>
      </c>
      <c r="F14" s="66">
        <f>E14/B14*100</f>
        <v>62.13938179736691</v>
      </c>
      <c r="G14" s="46">
        <v>33250</v>
      </c>
      <c r="H14" s="89">
        <v>10173</v>
      </c>
      <c r="I14" s="46">
        <f t="shared" si="1"/>
        <v>43423</v>
      </c>
      <c r="J14" s="70">
        <f>I14/B14*100</f>
        <v>62.13938179736691</v>
      </c>
      <c r="K14" s="9"/>
    </row>
    <row r="15" spans="1:11" ht="13.5" thickBot="1">
      <c r="A15" s="51"/>
      <c r="B15" s="77"/>
      <c r="C15" s="95"/>
      <c r="D15" s="95"/>
      <c r="E15" s="47" t="s">
        <v>104</v>
      </c>
      <c r="F15" s="67" t="s">
        <v>104</v>
      </c>
      <c r="G15" s="95"/>
      <c r="H15" s="95"/>
      <c r="I15" s="47" t="s">
        <v>104</v>
      </c>
      <c r="J15" s="71" t="s">
        <v>104</v>
      </c>
      <c r="K15" s="9"/>
    </row>
    <row r="16" spans="1:58" s="11" customFormat="1" ht="13.5" thickBot="1">
      <c r="A16" s="52" t="s">
        <v>3</v>
      </c>
      <c r="B16" s="78">
        <f>SUM(B11:B15)</f>
        <v>612682</v>
      </c>
      <c r="C16" s="96">
        <f>C11+C12+C13+C14</f>
        <v>491460</v>
      </c>
      <c r="D16" s="96">
        <f>D11+D12+D13+D14</f>
        <v>44214</v>
      </c>
      <c r="E16" s="48">
        <f t="shared" si="0"/>
        <v>535674</v>
      </c>
      <c r="F16" s="68">
        <f>E16/B16*100</f>
        <v>87.43100009466575</v>
      </c>
      <c r="G16" s="96">
        <f>G11+G12+G13+G14</f>
        <v>491460</v>
      </c>
      <c r="H16" s="96">
        <f>H11+H12+H13+H14</f>
        <v>43714</v>
      </c>
      <c r="I16" s="48">
        <f t="shared" si="1"/>
        <v>535174</v>
      </c>
      <c r="J16" s="72">
        <f>I16/B16*100</f>
        <v>87.34939169095877</v>
      </c>
      <c r="K16" s="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11" ht="12.75">
      <c r="A17" s="49"/>
      <c r="B17" s="79"/>
      <c r="C17" s="94"/>
      <c r="D17" s="94"/>
      <c r="E17" s="45"/>
      <c r="F17" s="65" t="s">
        <v>104</v>
      </c>
      <c r="G17" s="94"/>
      <c r="H17" s="94"/>
      <c r="I17" s="45" t="s">
        <v>104</v>
      </c>
      <c r="J17" s="69" t="s">
        <v>104</v>
      </c>
      <c r="K17" s="9"/>
    </row>
    <row r="18" spans="1:11" ht="13.5" customHeight="1">
      <c r="A18" s="50" t="s">
        <v>37</v>
      </c>
      <c r="B18" s="158">
        <v>117402</v>
      </c>
      <c r="C18" s="46">
        <v>51635</v>
      </c>
      <c r="D18" s="89">
        <v>2989</v>
      </c>
      <c r="E18" s="46">
        <f t="shared" si="0"/>
        <v>54624</v>
      </c>
      <c r="F18" s="66">
        <f aca="true" t="shared" si="2" ref="F18:F24">E18/B18*100</f>
        <v>46.52731640006133</v>
      </c>
      <c r="G18" s="46">
        <v>51635</v>
      </c>
      <c r="H18" s="89">
        <v>2989</v>
      </c>
      <c r="I18" s="46">
        <f t="shared" si="1"/>
        <v>54624</v>
      </c>
      <c r="J18" s="70">
        <f aca="true" t="shared" si="3" ref="J18:J24">I18/B18*100</f>
        <v>46.52731640006133</v>
      </c>
      <c r="K18" s="9"/>
    </row>
    <row r="19" spans="1:11" ht="13.5" customHeight="1">
      <c r="A19" s="50" t="s">
        <v>42</v>
      </c>
      <c r="B19" s="158">
        <v>93628</v>
      </c>
      <c r="C19" s="46">
        <v>47539</v>
      </c>
      <c r="D19" s="89">
        <v>6635</v>
      </c>
      <c r="E19" s="46">
        <f t="shared" si="0"/>
        <v>54174</v>
      </c>
      <c r="F19" s="66">
        <f t="shared" si="2"/>
        <v>57.86089631306874</v>
      </c>
      <c r="G19" s="46">
        <v>47539</v>
      </c>
      <c r="H19" s="89">
        <v>5375</v>
      </c>
      <c r="I19" s="46">
        <f t="shared" si="1"/>
        <v>52914</v>
      </c>
      <c r="J19" s="70">
        <f t="shared" si="3"/>
        <v>56.51514504208143</v>
      </c>
      <c r="K19" s="9"/>
    </row>
    <row r="20" spans="1:11" ht="13.5" customHeight="1">
      <c r="A20" s="50" t="s">
        <v>43</v>
      </c>
      <c r="B20" s="158">
        <v>45762</v>
      </c>
      <c r="C20" s="89">
        <v>26353</v>
      </c>
      <c r="D20" s="89">
        <v>1454</v>
      </c>
      <c r="E20" s="46">
        <f t="shared" si="0"/>
        <v>27807</v>
      </c>
      <c r="F20" s="66">
        <f t="shared" si="2"/>
        <v>60.76438966828373</v>
      </c>
      <c r="G20" s="89">
        <v>26353</v>
      </c>
      <c r="H20" s="89">
        <v>1454</v>
      </c>
      <c r="I20" s="46">
        <f t="shared" si="1"/>
        <v>27807</v>
      </c>
      <c r="J20" s="70">
        <f t="shared" si="3"/>
        <v>60.76438966828373</v>
      </c>
      <c r="K20" s="9"/>
    </row>
    <row r="21" spans="1:11" ht="13.5" customHeight="1">
      <c r="A21" s="50" t="s">
        <v>115</v>
      </c>
      <c r="B21" s="158">
        <v>63090</v>
      </c>
      <c r="C21" s="46">
        <v>32635</v>
      </c>
      <c r="D21" s="89">
        <v>5691</v>
      </c>
      <c r="E21" s="46">
        <f t="shared" si="0"/>
        <v>38326</v>
      </c>
      <c r="F21" s="66">
        <f t="shared" si="2"/>
        <v>60.748137581233166</v>
      </c>
      <c r="G21" s="46">
        <v>32635</v>
      </c>
      <c r="H21" s="89">
        <v>5691</v>
      </c>
      <c r="I21" s="46">
        <f t="shared" si="1"/>
        <v>38326</v>
      </c>
      <c r="J21" s="70">
        <f t="shared" si="3"/>
        <v>60.748137581233166</v>
      </c>
      <c r="K21" s="9"/>
    </row>
    <row r="22" spans="1:11" ht="13.5" customHeight="1">
      <c r="A22" s="50" t="s">
        <v>38</v>
      </c>
      <c r="B22" s="158">
        <v>60690</v>
      </c>
      <c r="C22" s="46">
        <v>25469</v>
      </c>
      <c r="D22" s="89">
        <v>5147</v>
      </c>
      <c r="E22" s="46">
        <f t="shared" si="0"/>
        <v>30616</v>
      </c>
      <c r="F22" s="66">
        <f t="shared" si="2"/>
        <v>50.44653155379799</v>
      </c>
      <c r="G22" s="46">
        <v>25469</v>
      </c>
      <c r="H22" s="89">
        <v>5147</v>
      </c>
      <c r="I22" s="46">
        <f t="shared" si="1"/>
        <v>30616</v>
      </c>
      <c r="J22" s="70">
        <f t="shared" si="3"/>
        <v>50.44653155379799</v>
      </c>
      <c r="K22" s="9"/>
    </row>
    <row r="23" spans="1:11" ht="13.5" customHeight="1">
      <c r="A23" s="50" t="s">
        <v>39</v>
      </c>
      <c r="B23" s="158">
        <v>46769</v>
      </c>
      <c r="C23" s="46">
        <v>31731</v>
      </c>
      <c r="D23" s="89">
        <v>2442</v>
      </c>
      <c r="E23" s="46">
        <f t="shared" si="0"/>
        <v>34173</v>
      </c>
      <c r="F23" s="66">
        <f t="shared" si="2"/>
        <v>73.0676302679125</v>
      </c>
      <c r="G23" s="46">
        <v>31731</v>
      </c>
      <c r="H23" s="89">
        <v>2442</v>
      </c>
      <c r="I23" s="46">
        <f t="shared" si="1"/>
        <v>34173</v>
      </c>
      <c r="J23" s="70">
        <f t="shared" si="3"/>
        <v>73.0676302679125</v>
      </c>
      <c r="K23" s="9"/>
    </row>
    <row r="24" spans="1:11" ht="13.5" customHeight="1">
      <c r="A24" s="50" t="s">
        <v>41</v>
      </c>
      <c r="B24" s="158">
        <v>129236</v>
      </c>
      <c r="C24" s="46">
        <v>89886</v>
      </c>
      <c r="D24" s="89">
        <v>5837</v>
      </c>
      <c r="E24" s="46">
        <f t="shared" si="0"/>
        <v>95723</v>
      </c>
      <c r="F24" s="66">
        <f t="shared" si="2"/>
        <v>74.06837104212448</v>
      </c>
      <c r="G24" s="46">
        <v>89886</v>
      </c>
      <c r="H24" s="89">
        <v>5837</v>
      </c>
      <c r="I24" s="46">
        <f t="shared" si="1"/>
        <v>95723</v>
      </c>
      <c r="J24" s="70">
        <f t="shared" si="3"/>
        <v>74.06837104212448</v>
      </c>
      <c r="K24" s="9"/>
    </row>
    <row r="25" spans="1:11" ht="13.5" thickBot="1">
      <c r="A25" s="51"/>
      <c r="B25" s="77"/>
      <c r="C25" s="95"/>
      <c r="D25" s="95"/>
      <c r="E25" s="47"/>
      <c r="F25" s="67" t="s">
        <v>104</v>
      </c>
      <c r="G25" s="95"/>
      <c r="H25" s="95"/>
      <c r="I25" s="47" t="s">
        <v>104</v>
      </c>
      <c r="J25" s="71" t="s">
        <v>104</v>
      </c>
      <c r="K25" s="9"/>
    </row>
    <row r="26" spans="1:58" s="11" customFormat="1" ht="13.5" thickBot="1">
      <c r="A26" s="52" t="s">
        <v>4</v>
      </c>
      <c r="B26" s="78">
        <f>SUM(B18:B25)</f>
        <v>556577</v>
      </c>
      <c r="C26" s="96">
        <f>C18+C19+C20+C21+C22+C23+C24</f>
        <v>305248</v>
      </c>
      <c r="D26" s="96">
        <f>D18+D19+D20+D21+D22+D23+D24</f>
        <v>30195</v>
      </c>
      <c r="E26" s="48">
        <f t="shared" si="0"/>
        <v>335443</v>
      </c>
      <c r="F26" s="68">
        <f>E26/B26*100</f>
        <v>60.26892954613648</v>
      </c>
      <c r="G26" s="96">
        <f>G18+G19+G20+G21+G22+G23+G24</f>
        <v>305248</v>
      </c>
      <c r="H26" s="96">
        <f>H18+H19+H20+H21+H22+H23+H24</f>
        <v>28935</v>
      </c>
      <c r="I26" s="48">
        <f t="shared" si="1"/>
        <v>334183</v>
      </c>
      <c r="J26" s="72">
        <f>I26/B26*100</f>
        <v>60.042545775337466</v>
      </c>
      <c r="K26" s="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11" ht="12.75">
      <c r="A27" s="49"/>
      <c r="B27" s="79"/>
      <c r="C27" s="94"/>
      <c r="D27" s="94"/>
      <c r="E27" s="45" t="s">
        <v>104</v>
      </c>
      <c r="F27" s="65" t="s">
        <v>104</v>
      </c>
      <c r="G27" s="94"/>
      <c r="H27" s="94"/>
      <c r="I27" s="45" t="s">
        <v>104</v>
      </c>
      <c r="J27" s="69" t="s">
        <v>104</v>
      </c>
      <c r="K27" s="9"/>
    </row>
    <row r="28" spans="1:11" ht="13.5" customHeight="1">
      <c r="A28" s="50" t="s">
        <v>44</v>
      </c>
      <c r="B28" s="158">
        <v>37067</v>
      </c>
      <c r="C28" s="46">
        <v>19323</v>
      </c>
      <c r="D28" s="89">
        <v>368</v>
      </c>
      <c r="E28" s="46">
        <f t="shared" si="0"/>
        <v>19691</v>
      </c>
      <c r="F28" s="66">
        <f aca="true" t="shared" si="4" ref="F28:F36">E28/B28*100</f>
        <v>53.12272371651334</v>
      </c>
      <c r="G28" s="46">
        <v>19323</v>
      </c>
      <c r="H28" s="89">
        <v>368</v>
      </c>
      <c r="I28" s="46">
        <f t="shared" si="1"/>
        <v>19691</v>
      </c>
      <c r="J28" s="70">
        <f aca="true" t="shared" si="5" ref="J28:J36">I28/B28*100</f>
        <v>53.12272371651334</v>
      </c>
      <c r="K28" s="9"/>
    </row>
    <row r="29" spans="1:11" ht="13.5" customHeight="1">
      <c r="A29" s="50" t="s">
        <v>45</v>
      </c>
      <c r="B29" s="158">
        <v>60493</v>
      </c>
      <c r="C29" s="46">
        <v>39407</v>
      </c>
      <c r="D29" s="89">
        <v>739</v>
      </c>
      <c r="E29" s="46">
        <f t="shared" si="0"/>
        <v>40146</v>
      </c>
      <c r="F29" s="66">
        <f t="shared" si="4"/>
        <v>66.36470335410709</v>
      </c>
      <c r="G29" s="46">
        <v>39407</v>
      </c>
      <c r="H29" s="89">
        <v>739</v>
      </c>
      <c r="I29" s="46">
        <f t="shared" si="1"/>
        <v>40146</v>
      </c>
      <c r="J29" s="70">
        <f t="shared" si="5"/>
        <v>66.36470335410709</v>
      </c>
      <c r="K29" s="9"/>
    </row>
    <row r="30" spans="1:11" ht="13.5" customHeight="1">
      <c r="A30" s="50" t="s">
        <v>40</v>
      </c>
      <c r="B30" s="158">
        <v>27353</v>
      </c>
      <c r="C30" s="46">
        <v>15100</v>
      </c>
      <c r="D30" s="46">
        <v>1072</v>
      </c>
      <c r="E30" s="46">
        <f t="shared" si="0"/>
        <v>16172</v>
      </c>
      <c r="F30" s="66">
        <f t="shared" si="4"/>
        <v>59.12331371330384</v>
      </c>
      <c r="G30" s="46">
        <v>15100</v>
      </c>
      <c r="H30" s="46">
        <v>1072</v>
      </c>
      <c r="I30" s="46">
        <f t="shared" si="1"/>
        <v>16172</v>
      </c>
      <c r="J30" s="70">
        <f t="shared" si="5"/>
        <v>59.12331371330384</v>
      </c>
      <c r="K30" s="9"/>
    </row>
    <row r="31" spans="1:11" ht="13.5" customHeight="1">
      <c r="A31" s="50" t="s">
        <v>118</v>
      </c>
      <c r="B31" s="158">
        <v>62577</v>
      </c>
      <c r="C31" s="89">
        <v>28502</v>
      </c>
      <c r="D31" s="46">
        <v>4193</v>
      </c>
      <c r="E31" s="46">
        <f t="shared" si="0"/>
        <v>32695</v>
      </c>
      <c r="F31" s="66">
        <f t="shared" si="4"/>
        <v>52.247630918708154</v>
      </c>
      <c r="G31" s="89">
        <v>28502</v>
      </c>
      <c r="H31" s="46">
        <v>4193</v>
      </c>
      <c r="I31" s="46">
        <f t="shared" si="1"/>
        <v>32695</v>
      </c>
      <c r="J31" s="70">
        <f t="shared" si="5"/>
        <v>52.247630918708154</v>
      </c>
      <c r="K31" s="9"/>
    </row>
    <row r="32" spans="1:11" ht="13.5" customHeight="1">
      <c r="A32" s="50" t="s">
        <v>46</v>
      </c>
      <c r="B32" s="158">
        <v>46893</v>
      </c>
      <c r="C32" s="46">
        <v>24170</v>
      </c>
      <c r="D32" s="89">
        <v>2075</v>
      </c>
      <c r="E32" s="46">
        <f t="shared" si="0"/>
        <v>26245</v>
      </c>
      <c r="F32" s="66">
        <f t="shared" si="4"/>
        <v>55.96784168212739</v>
      </c>
      <c r="G32" s="46">
        <v>24170</v>
      </c>
      <c r="H32" s="89">
        <v>2075</v>
      </c>
      <c r="I32" s="46">
        <f t="shared" si="1"/>
        <v>26245</v>
      </c>
      <c r="J32" s="70">
        <f t="shared" si="5"/>
        <v>55.96784168212739</v>
      </c>
      <c r="K32" s="9"/>
    </row>
    <row r="33" spans="1:11" ht="13.5" customHeight="1">
      <c r="A33" s="50" t="s">
        <v>47</v>
      </c>
      <c r="B33" s="158">
        <v>63363</v>
      </c>
      <c r="C33" s="46">
        <v>40189</v>
      </c>
      <c r="D33" s="89">
        <v>1893</v>
      </c>
      <c r="E33" s="46">
        <f t="shared" si="0"/>
        <v>42082</v>
      </c>
      <c r="F33" s="66">
        <f t="shared" si="4"/>
        <v>66.4141533702634</v>
      </c>
      <c r="G33" s="46">
        <v>40189</v>
      </c>
      <c r="H33" s="89">
        <v>1893</v>
      </c>
      <c r="I33" s="46">
        <f t="shared" si="1"/>
        <v>42082</v>
      </c>
      <c r="J33" s="70">
        <f t="shared" si="5"/>
        <v>66.4141533702634</v>
      </c>
      <c r="K33" s="9"/>
    </row>
    <row r="34" spans="1:11" ht="13.5" customHeight="1">
      <c r="A34" s="50" t="s">
        <v>48</v>
      </c>
      <c r="B34" s="158">
        <v>137380</v>
      </c>
      <c r="C34" s="89">
        <v>79376</v>
      </c>
      <c r="D34" s="89">
        <v>4380</v>
      </c>
      <c r="E34" s="46">
        <f t="shared" si="0"/>
        <v>83756</v>
      </c>
      <c r="F34" s="66">
        <f t="shared" si="4"/>
        <v>60.96666181394672</v>
      </c>
      <c r="G34" s="89">
        <v>79376</v>
      </c>
      <c r="H34" s="89">
        <v>4380</v>
      </c>
      <c r="I34" s="46">
        <f t="shared" si="1"/>
        <v>83756</v>
      </c>
      <c r="J34" s="70">
        <f t="shared" si="5"/>
        <v>60.96666181394672</v>
      </c>
      <c r="K34" s="9"/>
    </row>
    <row r="35" spans="1:11" ht="13.5" customHeight="1">
      <c r="A35" s="50" t="s">
        <v>49</v>
      </c>
      <c r="B35" s="158">
        <v>44592</v>
      </c>
      <c r="C35" s="46">
        <v>18310</v>
      </c>
      <c r="D35" s="89">
        <v>2224</v>
      </c>
      <c r="E35" s="46">
        <f t="shared" si="0"/>
        <v>20534</v>
      </c>
      <c r="F35" s="66">
        <f t="shared" si="4"/>
        <v>46.04861858629351</v>
      </c>
      <c r="G35" s="46">
        <v>18310</v>
      </c>
      <c r="H35" s="89">
        <v>1422</v>
      </c>
      <c r="I35" s="46">
        <f t="shared" si="1"/>
        <v>19732</v>
      </c>
      <c r="J35" s="70">
        <f t="shared" si="5"/>
        <v>44.25008970218873</v>
      </c>
      <c r="K35" s="9"/>
    </row>
    <row r="36" spans="1:11" ht="13.5" customHeight="1">
      <c r="A36" s="50" t="s">
        <v>50</v>
      </c>
      <c r="B36" s="158">
        <v>113441</v>
      </c>
      <c r="C36" s="89">
        <v>64984</v>
      </c>
      <c r="D36" s="89">
        <v>7357</v>
      </c>
      <c r="E36" s="46">
        <f t="shared" si="0"/>
        <v>72341</v>
      </c>
      <c r="F36" s="66">
        <f t="shared" si="4"/>
        <v>63.76971289040117</v>
      </c>
      <c r="G36" s="89">
        <v>64984</v>
      </c>
      <c r="H36" s="89">
        <v>7197</v>
      </c>
      <c r="I36" s="46">
        <f t="shared" si="1"/>
        <v>72181</v>
      </c>
      <c r="J36" s="70">
        <f t="shared" si="5"/>
        <v>63.628670410169164</v>
      </c>
      <c r="K36" s="9"/>
    </row>
    <row r="37" spans="1:11" ht="13.5" thickBot="1">
      <c r="A37" s="51"/>
      <c r="B37" s="77"/>
      <c r="C37" s="95"/>
      <c r="D37" s="95"/>
      <c r="E37" s="47" t="s">
        <v>104</v>
      </c>
      <c r="F37" s="67" t="s">
        <v>104</v>
      </c>
      <c r="G37" s="95"/>
      <c r="H37" s="95"/>
      <c r="I37" s="47" t="s">
        <v>104</v>
      </c>
      <c r="J37" s="71" t="s">
        <v>104</v>
      </c>
      <c r="K37" s="9"/>
    </row>
    <row r="38" spans="1:58" s="11" customFormat="1" ht="13.5" thickBot="1">
      <c r="A38" s="52" t="s">
        <v>51</v>
      </c>
      <c r="B38" s="78">
        <f>SUM(B28:B37)</f>
        <v>593159</v>
      </c>
      <c r="C38" s="78">
        <f>SUM(C28:C37)</f>
        <v>329361</v>
      </c>
      <c r="D38" s="78">
        <f>SUM(D28:D37)</f>
        <v>24301</v>
      </c>
      <c r="E38" s="48">
        <f t="shared" si="0"/>
        <v>353662</v>
      </c>
      <c r="F38" s="68">
        <f>E38/B38*100</f>
        <v>59.623473638602796</v>
      </c>
      <c r="G38" s="78">
        <f>SUM(G28:G37)</f>
        <v>329361</v>
      </c>
      <c r="H38" s="78">
        <f>SUM(H28:H37)</f>
        <v>23339</v>
      </c>
      <c r="I38" s="48">
        <f t="shared" si="1"/>
        <v>352700</v>
      </c>
      <c r="J38" s="72">
        <f>I38/B38*100</f>
        <v>59.461291154648244</v>
      </c>
      <c r="K38" s="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11" ht="12.75">
      <c r="A39" s="49"/>
      <c r="B39" s="79"/>
      <c r="C39" s="94"/>
      <c r="D39" s="94"/>
      <c r="E39" s="45" t="s">
        <v>104</v>
      </c>
      <c r="F39" s="65" t="s">
        <v>104</v>
      </c>
      <c r="G39" s="94"/>
      <c r="H39" s="94"/>
      <c r="I39" s="45" t="s">
        <v>104</v>
      </c>
      <c r="J39" s="69" t="s">
        <v>104</v>
      </c>
      <c r="K39" s="9"/>
    </row>
    <row r="40" spans="1:11" ht="13.5" customHeight="1">
      <c r="A40" s="50" t="s">
        <v>52</v>
      </c>
      <c r="B40" s="158">
        <v>103973</v>
      </c>
      <c r="C40" s="89">
        <v>30937</v>
      </c>
      <c r="D40" s="89">
        <v>5061</v>
      </c>
      <c r="E40" s="46">
        <f t="shared" si="0"/>
        <v>35998</v>
      </c>
      <c r="F40" s="66">
        <f aca="true" t="shared" si="6" ref="F40:F46">E40/B40*100</f>
        <v>34.622450059149976</v>
      </c>
      <c r="G40" s="89">
        <v>28350</v>
      </c>
      <c r="H40" s="89">
        <v>5061</v>
      </c>
      <c r="I40" s="46">
        <f t="shared" si="1"/>
        <v>33411</v>
      </c>
      <c r="J40" s="70">
        <f aca="true" t="shared" si="7" ref="J40:J46">I40/B40*100</f>
        <v>32.134304098179335</v>
      </c>
      <c r="K40" s="9"/>
    </row>
    <row r="41" spans="1:11" ht="13.5" customHeight="1">
      <c r="A41" s="50" t="s">
        <v>53</v>
      </c>
      <c r="B41" s="158">
        <v>114552</v>
      </c>
      <c r="C41" s="89">
        <v>50089</v>
      </c>
      <c r="D41" s="89">
        <v>3992</v>
      </c>
      <c r="E41" s="46">
        <f t="shared" si="0"/>
        <v>54081</v>
      </c>
      <c r="F41" s="66">
        <f t="shared" si="6"/>
        <v>47.21087366436203</v>
      </c>
      <c r="G41" s="89">
        <v>49984</v>
      </c>
      <c r="H41" s="89">
        <v>3992</v>
      </c>
      <c r="I41" s="46">
        <f t="shared" si="1"/>
        <v>53976</v>
      </c>
      <c r="J41" s="70">
        <f t="shared" si="7"/>
        <v>47.119212235491304</v>
      </c>
      <c r="K41" s="9"/>
    </row>
    <row r="42" spans="1:11" ht="13.5" customHeight="1">
      <c r="A42" s="50" t="s">
        <v>54</v>
      </c>
      <c r="B42" s="158">
        <v>159761</v>
      </c>
      <c r="C42" s="46">
        <v>87414</v>
      </c>
      <c r="D42" s="89">
        <v>14780</v>
      </c>
      <c r="E42" s="46">
        <f t="shared" si="0"/>
        <v>102194</v>
      </c>
      <c r="F42" s="66">
        <f t="shared" si="6"/>
        <v>63.96680040810961</v>
      </c>
      <c r="G42" s="46">
        <v>87414</v>
      </c>
      <c r="H42" s="89">
        <v>14780</v>
      </c>
      <c r="I42" s="46">
        <f t="shared" si="1"/>
        <v>102194</v>
      </c>
      <c r="J42" s="70">
        <f t="shared" si="7"/>
        <v>63.96680040810961</v>
      </c>
      <c r="K42" s="9"/>
    </row>
    <row r="43" spans="1:11" ht="13.5" customHeight="1">
      <c r="A43" s="50" t="s">
        <v>55</v>
      </c>
      <c r="B43" s="158">
        <v>143636</v>
      </c>
      <c r="C43" s="46">
        <v>59166</v>
      </c>
      <c r="D43" s="89">
        <v>3005</v>
      </c>
      <c r="E43" s="46">
        <f t="shared" si="0"/>
        <v>62171</v>
      </c>
      <c r="F43" s="66">
        <f t="shared" si="6"/>
        <v>43.28371717396753</v>
      </c>
      <c r="G43" s="46">
        <v>48721</v>
      </c>
      <c r="H43" s="89">
        <v>2706</v>
      </c>
      <c r="I43" s="46">
        <f t="shared" si="1"/>
        <v>51427</v>
      </c>
      <c r="J43" s="70">
        <f t="shared" si="7"/>
        <v>35.80369823721073</v>
      </c>
      <c r="K43" s="9"/>
    </row>
    <row r="44" spans="1:11" ht="13.5" customHeight="1">
      <c r="A44" s="50" t="s">
        <v>56</v>
      </c>
      <c r="B44" s="158">
        <v>53101</v>
      </c>
      <c r="C44" s="46">
        <v>31474</v>
      </c>
      <c r="D44" s="89">
        <v>5059</v>
      </c>
      <c r="E44" s="46">
        <f t="shared" si="0"/>
        <v>36533</v>
      </c>
      <c r="F44" s="66">
        <f t="shared" si="6"/>
        <v>68.7990809965914</v>
      </c>
      <c r="G44" s="46">
        <v>31474</v>
      </c>
      <c r="H44" s="89">
        <v>3499</v>
      </c>
      <c r="I44" s="46">
        <f t="shared" si="1"/>
        <v>34973</v>
      </c>
      <c r="J44" s="70">
        <f t="shared" si="7"/>
        <v>65.86128321500536</v>
      </c>
      <c r="K44" s="9"/>
    </row>
    <row r="45" spans="1:11" ht="13.5" customHeight="1">
      <c r="A45" s="50" t="s">
        <v>57</v>
      </c>
      <c r="B45" s="158">
        <v>72038</v>
      </c>
      <c r="C45" s="46">
        <v>28502</v>
      </c>
      <c r="D45" s="89">
        <v>6452</v>
      </c>
      <c r="E45" s="46">
        <f t="shared" si="0"/>
        <v>34954</v>
      </c>
      <c r="F45" s="66">
        <f t="shared" si="6"/>
        <v>48.52161359282601</v>
      </c>
      <c r="G45" s="46">
        <v>28502</v>
      </c>
      <c r="H45" s="89">
        <v>6452</v>
      </c>
      <c r="I45" s="46">
        <f t="shared" si="1"/>
        <v>34954</v>
      </c>
      <c r="J45" s="70">
        <f t="shared" si="7"/>
        <v>48.52161359282601</v>
      </c>
      <c r="K45" s="9"/>
    </row>
    <row r="46" spans="1:11" ht="13.5" customHeight="1">
      <c r="A46" s="50" t="s">
        <v>58</v>
      </c>
      <c r="B46" s="158">
        <v>41339</v>
      </c>
      <c r="C46" s="46">
        <v>13435</v>
      </c>
      <c r="D46" s="89">
        <v>5966</v>
      </c>
      <c r="E46" s="46">
        <f t="shared" si="0"/>
        <v>19401</v>
      </c>
      <c r="F46" s="66">
        <f t="shared" si="6"/>
        <v>46.93146907278841</v>
      </c>
      <c r="G46" s="46">
        <v>13435</v>
      </c>
      <c r="H46" s="89">
        <v>5966</v>
      </c>
      <c r="I46" s="46">
        <f t="shared" si="1"/>
        <v>19401</v>
      </c>
      <c r="J46" s="70">
        <f t="shared" si="7"/>
        <v>46.93146907278841</v>
      </c>
      <c r="K46" s="9"/>
    </row>
    <row r="47" spans="1:11" ht="13.5" thickBot="1">
      <c r="A47" s="51"/>
      <c r="B47" s="77"/>
      <c r="C47" s="95"/>
      <c r="D47" s="95"/>
      <c r="E47" s="47" t="s">
        <v>104</v>
      </c>
      <c r="F47" s="67" t="s">
        <v>104</v>
      </c>
      <c r="G47" s="95"/>
      <c r="H47" s="95"/>
      <c r="I47" s="47" t="s">
        <v>104</v>
      </c>
      <c r="J47" s="71" t="s">
        <v>104</v>
      </c>
      <c r="K47" s="9"/>
    </row>
    <row r="48" spans="1:58" s="11" customFormat="1" ht="13.5" thickBot="1">
      <c r="A48" s="52" t="s">
        <v>59</v>
      </c>
      <c r="B48" s="78">
        <f>SUM(B40:B47)</f>
        <v>688400</v>
      </c>
      <c r="C48" s="78">
        <f>SUM(C40:C47)</f>
        <v>301017</v>
      </c>
      <c r="D48" s="78">
        <f>SUM(D40:D47)</f>
        <v>44315</v>
      </c>
      <c r="E48" s="48">
        <f t="shared" si="0"/>
        <v>345332</v>
      </c>
      <c r="F48" s="68">
        <f>E48/B48*100</f>
        <v>50.16443927948867</v>
      </c>
      <c r="G48" s="78">
        <f>SUM(G40:G47)</f>
        <v>287880</v>
      </c>
      <c r="H48" s="78">
        <f>SUM(H40:H47)</f>
        <v>42456</v>
      </c>
      <c r="I48" s="48">
        <f t="shared" si="1"/>
        <v>330336</v>
      </c>
      <c r="J48" s="72">
        <f>I48/B48*100</f>
        <v>47.98605461940732</v>
      </c>
      <c r="K48" s="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11" ht="12.75">
      <c r="A49" s="49"/>
      <c r="B49" s="79"/>
      <c r="C49" s="94"/>
      <c r="D49" s="94"/>
      <c r="E49" s="45" t="s">
        <v>104</v>
      </c>
      <c r="F49" s="65" t="s">
        <v>104</v>
      </c>
      <c r="G49" s="94"/>
      <c r="H49" s="94"/>
      <c r="I49" s="45" t="s">
        <v>104</v>
      </c>
      <c r="J49" s="69" t="s">
        <v>104</v>
      </c>
      <c r="K49" s="9"/>
    </row>
    <row r="50" spans="1:11" ht="13.5" customHeight="1">
      <c r="A50" s="50" t="s">
        <v>60</v>
      </c>
      <c r="B50" s="158">
        <v>30611</v>
      </c>
      <c r="C50" s="46">
        <v>9479</v>
      </c>
      <c r="D50" s="89">
        <v>1670</v>
      </c>
      <c r="E50" s="46">
        <f t="shared" si="0"/>
        <v>11149</v>
      </c>
      <c r="F50" s="66">
        <f aca="true" t="shared" si="8" ref="F50:F60">E50/B50*100</f>
        <v>36.42154780961093</v>
      </c>
      <c r="G50" s="46">
        <v>9479</v>
      </c>
      <c r="H50" s="89">
        <v>1670</v>
      </c>
      <c r="I50" s="46">
        <f t="shared" si="1"/>
        <v>11149</v>
      </c>
      <c r="J50" s="70">
        <f aca="true" t="shared" si="9" ref="J50:J60">I50/B50*100</f>
        <v>36.42154780961093</v>
      </c>
      <c r="K50" s="9"/>
    </row>
    <row r="51" spans="1:11" ht="13.5" customHeight="1">
      <c r="A51" s="50" t="s">
        <v>61</v>
      </c>
      <c r="B51" s="158">
        <v>91521</v>
      </c>
      <c r="C51" s="46">
        <v>33494</v>
      </c>
      <c r="D51" s="89">
        <v>773</v>
      </c>
      <c r="E51" s="46">
        <f t="shared" si="0"/>
        <v>34267</v>
      </c>
      <c r="F51" s="66">
        <f t="shared" si="8"/>
        <v>37.44168005157286</v>
      </c>
      <c r="G51" s="46">
        <v>33494</v>
      </c>
      <c r="H51" s="89">
        <v>773</v>
      </c>
      <c r="I51" s="46">
        <f t="shared" si="1"/>
        <v>34267</v>
      </c>
      <c r="J51" s="70">
        <f t="shared" si="9"/>
        <v>37.44168005157286</v>
      </c>
      <c r="K51" s="9"/>
    </row>
    <row r="52" spans="1:11" ht="13.5" customHeight="1">
      <c r="A52" s="50" t="s">
        <v>62</v>
      </c>
      <c r="B52" s="158">
        <v>39499</v>
      </c>
      <c r="C52" s="46">
        <v>21130</v>
      </c>
      <c r="D52" s="89">
        <v>1973</v>
      </c>
      <c r="E52" s="46">
        <f t="shared" si="0"/>
        <v>23103</v>
      </c>
      <c r="F52" s="66">
        <f t="shared" si="8"/>
        <v>58.49008835666726</v>
      </c>
      <c r="G52" s="46">
        <v>21130</v>
      </c>
      <c r="H52" s="89">
        <v>1973</v>
      </c>
      <c r="I52" s="46">
        <f t="shared" si="1"/>
        <v>23103</v>
      </c>
      <c r="J52" s="70">
        <f t="shared" si="9"/>
        <v>58.49008835666726</v>
      </c>
      <c r="K52" s="9"/>
    </row>
    <row r="53" spans="1:11" ht="13.5" customHeight="1">
      <c r="A53" s="50" t="s">
        <v>63</v>
      </c>
      <c r="B53" s="158">
        <v>33260</v>
      </c>
      <c r="C53" s="46">
        <v>15150</v>
      </c>
      <c r="D53" s="89">
        <v>2058</v>
      </c>
      <c r="E53" s="46">
        <f t="shared" si="0"/>
        <v>17208</v>
      </c>
      <c r="F53" s="66">
        <f t="shared" si="8"/>
        <v>51.73782321106434</v>
      </c>
      <c r="G53" s="46">
        <v>15150</v>
      </c>
      <c r="H53" s="89">
        <v>2058</v>
      </c>
      <c r="I53" s="46">
        <f t="shared" si="1"/>
        <v>17208</v>
      </c>
      <c r="J53" s="70">
        <f t="shared" si="9"/>
        <v>51.73782321106434</v>
      </c>
      <c r="K53" s="9"/>
    </row>
    <row r="54" spans="1:11" ht="13.5" customHeight="1">
      <c r="A54" s="50" t="s">
        <v>64</v>
      </c>
      <c r="B54" s="158">
        <v>72592</v>
      </c>
      <c r="C54" s="89">
        <v>51227</v>
      </c>
      <c r="D54" s="89">
        <v>3829</v>
      </c>
      <c r="E54" s="46">
        <f t="shared" si="0"/>
        <v>55056</v>
      </c>
      <c r="F54" s="66">
        <f t="shared" si="8"/>
        <v>75.84306810667843</v>
      </c>
      <c r="G54" s="89">
        <v>51227</v>
      </c>
      <c r="H54" s="89">
        <v>3839</v>
      </c>
      <c r="I54" s="46">
        <f t="shared" si="1"/>
        <v>55066</v>
      </c>
      <c r="J54" s="70">
        <f t="shared" si="9"/>
        <v>75.85684372933656</v>
      </c>
      <c r="K54" s="9"/>
    </row>
    <row r="55" spans="1:11" ht="13.5" customHeight="1">
      <c r="A55" s="50" t="s">
        <v>65</v>
      </c>
      <c r="B55" s="158">
        <v>97228</v>
      </c>
      <c r="C55" s="46">
        <v>81209</v>
      </c>
      <c r="D55" s="89">
        <v>1104</v>
      </c>
      <c r="E55" s="46">
        <f t="shared" si="0"/>
        <v>82313</v>
      </c>
      <c r="F55" s="66">
        <f t="shared" si="8"/>
        <v>84.65976879088328</v>
      </c>
      <c r="G55" s="46">
        <v>81209</v>
      </c>
      <c r="H55" s="89">
        <v>1104</v>
      </c>
      <c r="I55" s="46">
        <f t="shared" si="1"/>
        <v>82313</v>
      </c>
      <c r="J55" s="70">
        <f t="shared" si="9"/>
        <v>84.65976879088328</v>
      </c>
      <c r="K55" s="9"/>
    </row>
    <row r="56" spans="1:11" ht="13.5" customHeight="1">
      <c r="A56" s="50" t="s">
        <v>66</v>
      </c>
      <c r="B56" s="158">
        <v>60248</v>
      </c>
      <c r="C56" s="46">
        <v>18187</v>
      </c>
      <c r="D56" s="89">
        <v>72</v>
      </c>
      <c r="E56" s="46">
        <f t="shared" si="0"/>
        <v>18259</v>
      </c>
      <c r="F56" s="66">
        <f t="shared" si="8"/>
        <v>30.306400212455188</v>
      </c>
      <c r="G56" s="46">
        <v>18187</v>
      </c>
      <c r="H56" s="89">
        <v>72</v>
      </c>
      <c r="I56" s="46">
        <f t="shared" si="1"/>
        <v>18259</v>
      </c>
      <c r="J56" s="70">
        <f t="shared" si="9"/>
        <v>30.306400212455188</v>
      </c>
      <c r="K56" s="9"/>
    </row>
    <row r="57" spans="1:11" ht="13.5" customHeight="1">
      <c r="A57" s="50" t="s">
        <v>67</v>
      </c>
      <c r="B57" s="158">
        <v>57762</v>
      </c>
      <c r="C57" s="89">
        <v>38292</v>
      </c>
      <c r="D57" s="89">
        <v>2422</v>
      </c>
      <c r="E57" s="46">
        <f t="shared" si="0"/>
        <v>40714</v>
      </c>
      <c r="F57" s="66">
        <f t="shared" si="8"/>
        <v>70.48578650323742</v>
      </c>
      <c r="G57" s="89">
        <v>37568</v>
      </c>
      <c r="H57" s="89">
        <v>2100</v>
      </c>
      <c r="I57" s="46">
        <f t="shared" si="1"/>
        <v>39668</v>
      </c>
      <c r="J57" s="70">
        <f t="shared" si="9"/>
        <v>68.67490737855337</v>
      </c>
      <c r="K57" s="9"/>
    </row>
    <row r="58" spans="1:11" ht="13.5" customHeight="1">
      <c r="A58" s="50" t="s">
        <v>68</v>
      </c>
      <c r="B58" s="158">
        <v>16306</v>
      </c>
      <c r="C58" s="46">
        <v>7037</v>
      </c>
      <c r="D58" s="89"/>
      <c r="E58" s="46">
        <f t="shared" si="0"/>
        <v>7037</v>
      </c>
      <c r="F58" s="66">
        <f t="shared" si="8"/>
        <v>43.155893536121674</v>
      </c>
      <c r="G58" s="46">
        <v>7037</v>
      </c>
      <c r="H58" s="89"/>
      <c r="I58" s="46">
        <f t="shared" si="1"/>
        <v>7037</v>
      </c>
      <c r="J58" s="70">
        <f t="shared" si="9"/>
        <v>43.155893536121674</v>
      </c>
      <c r="K58" s="9"/>
    </row>
    <row r="59" spans="1:11" ht="13.5" customHeight="1">
      <c r="A59" s="50" t="s">
        <v>69</v>
      </c>
      <c r="B59" s="158">
        <v>36010</v>
      </c>
      <c r="C59" s="46">
        <v>22275</v>
      </c>
      <c r="D59" s="89">
        <v>1877</v>
      </c>
      <c r="E59" s="46">
        <f t="shared" si="0"/>
        <v>24152</v>
      </c>
      <c r="F59" s="66">
        <f t="shared" si="8"/>
        <v>67.070258261594</v>
      </c>
      <c r="G59" s="46">
        <v>22275</v>
      </c>
      <c r="H59" s="89">
        <v>1877</v>
      </c>
      <c r="I59" s="46">
        <f t="shared" si="1"/>
        <v>24152</v>
      </c>
      <c r="J59" s="70">
        <f t="shared" si="9"/>
        <v>67.070258261594</v>
      </c>
      <c r="K59" s="9"/>
    </row>
    <row r="60" spans="1:11" ht="13.5" customHeight="1">
      <c r="A60" s="50" t="s">
        <v>70</v>
      </c>
      <c r="B60" s="158">
        <v>155084</v>
      </c>
      <c r="C60" s="46">
        <v>113567</v>
      </c>
      <c r="D60" s="89">
        <v>2392</v>
      </c>
      <c r="E60" s="46">
        <f t="shared" si="0"/>
        <v>115959</v>
      </c>
      <c r="F60" s="66">
        <f t="shared" si="8"/>
        <v>74.77173660725799</v>
      </c>
      <c r="G60" s="46">
        <v>113567</v>
      </c>
      <c r="H60" s="89">
        <v>1832</v>
      </c>
      <c r="I60" s="46">
        <f t="shared" si="1"/>
        <v>115399</v>
      </c>
      <c r="J60" s="70">
        <f t="shared" si="9"/>
        <v>74.41064197467179</v>
      </c>
      <c r="K60" s="9"/>
    </row>
    <row r="61" spans="1:11" ht="13.5" thickBot="1">
      <c r="A61" s="51"/>
      <c r="B61" s="77"/>
      <c r="C61" s="95"/>
      <c r="D61" s="95"/>
      <c r="E61" s="47" t="s">
        <v>104</v>
      </c>
      <c r="F61" s="67" t="s">
        <v>104</v>
      </c>
      <c r="G61" s="95"/>
      <c r="H61" s="95"/>
      <c r="I61" s="47" t="s">
        <v>104</v>
      </c>
      <c r="J61" s="71" t="s">
        <v>104</v>
      </c>
      <c r="K61" s="9"/>
    </row>
    <row r="62" spans="1:58" s="11" customFormat="1" ht="13.5" thickBot="1">
      <c r="A62" s="52" t="s">
        <v>71</v>
      </c>
      <c r="B62" s="78">
        <f>SUM(B50:B61)</f>
        <v>690121</v>
      </c>
      <c r="C62" s="78">
        <f>SUM(C50:C61)</f>
        <v>411047</v>
      </c>
      <c r="D62" s="78">
        <f>SUM(D50:D61)</f>
        <v>18170</v>
      </c>
      <c r="E62" s="48">
        <f t="shared" si="0"/>
        <v>429217</v>
      </c>
      <c r="F62" s="68">
        <f>E62/B62*100</f>
        <v>62.19445575486038</v>
      </c>
      <c r="G62" s="78">
        <f>SUM(G50:G61)</f>
        <v>410323</v>
      </c>
      <c r="H62" s="78">
        <f>SUM(H50:H61)</f>
        <v>17298</v>
      </c>
      <c r="I62" s="48">
        <f t="shared" si="1"/>
        <v>427621</v>
      </c>
      <c r="J62" s="72">
        <f>I62/B62*100</f>
        <v>61.963191961989274</v>
      </c>
      <c r="K62" s="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11" ht="12.75">
      <c r="A63" s="49"/>
      <c r="B63" s="79"/>
      <c r="C63" s="94"/>
      <c r="D63" s="94"/>
      <c r="E63" s="45" t="s">
        <v>104</v>
      </c>
      <c r="F63" s="65" t="s">
        <v>104</v>
      </c>
      <c r="G63" s="94"/>
      <c r="H63" s="94"/>
      <c r="I63" s="45" t="s">
        <v>104</v>
      </c>
      <c r="J63" s="69" t="s">
        <v>104</v>
      </c>
      <c r="K63" s="9"/>
    </row>
    <row r="64" spans="1:11" ht="13.5" customHeight="1">
      <c r="A64" s="50" t="s">
        <v>72</v>
      </c>
      <c r="B64" s="158">
        <v>111148</v>
      </c>
      <c r="C64" s="89">
        <v>86293</v>
      </c>
      <c r="D64" s="89">
        <v>6005</v>
      </c>
      <c r="E64" s="46">
        <f t="shared" si="0"/>
        <v>92298</v>
      </c>
      <c r="F64" s="66">
        <f aca="true" t="shared" si="10" ref="F64:F76">E64/B64*100</f>
        <v>83.04063051067045</v>
      </c>
      <c r="G64" s="89">
        <v>83584</v>
      </c>
      <c r="H64" s="89">
        <v>3721</v>
      </c>
      <c r="I64" s="46">
        <f t="shared" si="1"/>
        <v>87305</v>
      </c>
      <c r="J64" s="70">
        <f aca="true" t="shared" si="11" ref="J64:J76">I64/B64*100</f>
        <v>78.54842192392127</v>
      </c>
      <c r="K64" s="9"/>
    </row>
    <row r="65" spans="1:11" ht="13.5" customHeight="1">
      <c r="A65" s="50" t="s">
        <v>73</v>
      </c>
      <c r="B65" s="158">
        <v>16509</v>
      </c>
      <c r="C65" s="89">
        <v>9839</v>
      </c>
      <c r="D65" s="89">
        <v>570</v>
      </c>
      <c r="E65" s="46">
        <f t="shared" si="0"/>
        <v>10409</v>
      </c>
      <c r="F65" s="66">
        <f t="shared" si="10"/>
        <v>63.05045732630686</v>
      </c>
      <c r="G65" s="89">
        <v>9839</v>
      </c>
      <c r="H65" s="89">
        <v>570</v>
      </c>
      <c r="I65" s="46">
        <f t="shared" si="1"/>
        <v>10409</v>
      </c>
      <c r="J65" s="70">
        <f t="shared" si="11"/>
        <v>63.05045732630686</v>
      </c>
      <c r="K65" s="9"/>
    </row>
    <row r="66" spans="1:11" ht="13.5" customHeight="1">
      <c r="A66" s="50" t="s">
        <v>74</v>
      </c>
      <c r="B66" s="158">
        <v>63696</v>
      </c>
      <c r="C66" s="89">
        <v>27387</v>
      </c>
      <c r="D66" s="89">
        <v>8378</v>
      </c>
      <c r="E66" s="46">
        <f t="shared" si="0"/>
        <v>35765</v>
      </c>
      <c r="F66" s="66">
        <f t="shared" si="10"/>
        <v>56.14952273298166</v>
      </c>
      <c r="G66" s="89">
        <v>23424</v>
      </c>
      <c r="H66" s="89">
        <v>8378</v>
      </c>
      <c r="I66" s="46">
        <f t="shared" si="1"/>
        <v>31802</v>
      </c>
      <c r="J66" s="70">
        <f t="shared" si="11"/>
        <v>49.92778196433057</v>
      </c>
      <c r="K66" s="9"/>
    </row>
    <row r="67" spans="1:11" ht="13.5" customHeight="1">
      <c r="A67" s="50" t="s">
        <v>75</v>
      </c>
      <c r="B67" s="158">
        <v>32871</v>
      </c>
      <c r="C67" s="89">
        <v>14324</v>
      </c>
      <c r="D67" s="89">
        <v>2873</v>
      </c>
      <c r="E67" s="46">
        <f t="shared" si="0"/>
        <v>17197</v>
      </c>
      <c r="F67" s="66">
        <f t="shared" si="10"/>
        <v>52.31663168142131</v>
      </c>
      <c r="G67" s="89">
        <v>14324</v>
      </c>
      <c r="H67" s="89">
        <v>664</v>
      </c>
      <c r="I67" s="46">
        <f t="shared" si="1"/>
        <v>14988</v>
      </c>
      <c r="J67" s="70">
        <f t="shared" si="11"/>
        <v>45.59642237838825</v>
      </c>
      <c r="K67" s="9"/>
    </row>
    <row r="68" spans="1:11" ht="13.5" customHeight="1">
      <c r="A68" s="53" t="s">
        <v>76</v>
      </c>
      <c r="B68" s="158">
        <v>22779</v>
      </c>
      <c r="C68" s="89">
        <v>7213</v>
      </c>
      <c r="D68" s="89">
        <v>1409</v>
      </c>
      <c r="E68" s="46">
        <f t="shared" si="0"/>
        <v>8622</v>
      </c>
      <c r="F68" s="66">
        <f t="shared" si="10"/>
        <v>37.85065191623864</v>
      </c>
      <c r="G68" s="89">
        <v>3005</v>
      </c>
      <c r="H68" s="89">
        <v>1409</v>
      </c>
      <c r="I68" s="46">
        <f t="shared" si="1"/>
        <v>4414</v>
      </c>
      <c r="J68" s="70">
        <f t="shared" si="11"/>
        <v>19.37749681724395</v>
      </c>
      <c r="K68" s="9"/>
    </row>
    <row r="69" spans="1:11" ht="13.5" customHeight="1">
      <c r="A69" s="53" t="s">
        <v>77</v>
      </c>
      <c r="B69" s="158">
        <v>74681</v>
      </c>
      <c r="C69" s="89">
        <v>39988</v>
      </c>
      <c r="D69" s="89">
        <v>1472</v>
      </c>
      <c r="E69" s="46">
        <f t="shared" si="0"/>
        <v>41460</v>
      </c>
      <c r="F69" s="66">
        <f t="shared" si="10"/>
        <v>55.51612860031333</v>
      </c>
      <c r="G69" s="89">
        <v>39988</v>
      </c>
      <c r="H69" s="89">
        <v>1472</v>
      </c>
      <c r="I69" s="46">
        <f t="shared" si="1"/>
        <v>41460</v>
      </c>
      <c r="J69" s="70">
        <f t="shared" si="11"/>
        <v>55.51612860031333</v>
      </c>
      <c r="K69" s="9"/>
    </row>
    <row r="70" spans="1:11" ht="13.5" customHeight="1">
      <c r="A70" s="53" t="s">
        <v>78</v>
      </c>
      <c r="B70" s="158">
        <v>22400</v>
      </c>
      <c r="C70" s="89">
        <v>6663</v>
      </c>
      <c r="D70" s="89">
        <v>2993</v>
      </c>
      <c r="E70" s="46">
        <f t="shared" si="0"/>
        <v>9656</v>
      </c>
      <c r="F70" s="66">
        <f t="shared" si="10"/>
        <v>43.107142857142854</v>
      </c>
      <c r="G70" s="89">
        <v>6663</v>
      </c>
      <c r="H70" s="89">
        <v>2993</v>
      </c>
      <c r="I70" s="46">
        <f t="shared" si="1"/>
        <v>9656</v>
      </c>
      <c r="J70" s="70">
        <f t="shared" si="11"/>
        <v>43.107142857142854</v>
      </c>
      <c r="K70" s="9"/>
    </row>
    <row r="71" spans="1:11" ht="13.5" customHeight="1">
      <c r="A71" s="53" t="s">
        <v>79</v>
      </c>
      <c r="B71" s="158">
        <v>40326</v>
      </c>
      <c r="C71" s="89">
        <v>22033</v>
      </c>
      <c r="D71" s="89">
        <v>199</v>
      </c>
      <c r="E71" s="46">
        <f t="shared" si="0"/>
        <v>22232</v>
      </c>
      <c r="F71" s="66">
        <f t="shared" si="10"/>
        <v>55.13068491791896</v>
      </c>
      <c r="G71" s="89">
        <v>15353</v>
      </c>
      <c r="H71" s="89">
        <v>199</v>
      </c>
      <c r="I71" s="46">
        <f t="shared" si="1"/>
        <v>15552</v>
      </c>
      <c r="J71" s="70">
        <f t="shared" si="11"/>
        <v>38.56568962951942</v>
      </c>
      <c r="K71" s="9"/>
    </row>
    <row r="72" spans="1:11" ht="13.5" customHeight="1">
      <c r="A72" s="53" t="s">
        <v>80</v>
      </c>
      <c r="B72" s="158">
        <v>84837</v>
      </c>
      <c r="C72" s="89">
        <v>36453</v>
      </c>
      <c r="D72" s="89">
        <v>3632</v>
      </c>
      <c r="E72" s="46">
        <f t="shared" si="0"/>
        <v>40085</v>
      </c>
      <c r="F72" s="66">
        <f t="shared" si="10"/>
        <v>47.249431262303005</v>
      </c>
      <c r="G72" s="89">
        <v>36453</v>
      </c>
      <c r="H72" s="89">
        <v>3632</v>
      </c>
      <c r="I72" s="46">
        <f t="shared" si="1"/>
        <v>40085</v>
      </c>
      <c r="J72" s="70">
        <f t="shared" si="11"/>
        <v>47.249431262303005</v>
      </c>
      <c r="K72" s="9"/>
    </row>
    <row r="73" spans="1:11" ht="13.5" customHeight="1">
      <c r="A73" s="53" t="s">
        <v>81</v>
      </c>
      <c r="B73" s="158">
        <v>45280</v>
      </c>
      <c r="C73" s="89">
        <v>14190</v>
      </c>
      <c r="D73" s="89">
        <v>5871</v>
      </c>
      <c r="E73" s="46">
        <f t="shared" si="0"/>
        <v>20061</v>
      </c>
      <c r="F73" s="66">
        <f t="shared" si="10"/>
        <v>44.30432862190813</v>
      </c>
      <c r="G73" s="89">
        <v>14190</v>
      </c>
      <c r="H73" s="89">
        <v>5871</v>
      </c>
      <c r="I73" s="46">
        <f t="shared" si="1"/>
        <v>20061</v>
      </c>
      <c r="J73" s="70">
        <f t="shared" si="11"/>
        <v>44.30432862190813</v>
      </c>
      <c r="K73" s="9"/>
    </row>
    <row r="74" spans="1:11" ht="13.5" customHeight="1">
      <c r="A74" s="53" t="s">
        <v>82</v>
      </c>
      <c r="B74" s="158">
        <v>68994</v>
      </c>
      <c r="C74" s="89">
        <v>45961</v>
      </c>
      <c r="D74" s="89">
        <v>7301</v>
      </c>
      <c r="E74" s="46">
        <f t="shared" si="0"/>
        <v>53262</v>
      </c>
      <c r="F74" s="66">
        <f t="shared" si="10"/>
        <v>77.19801721888861</v>
      </c>
      <c r="G74" s="89">
        <v>45961</v>
      </c>
      <c r="H74" s="89">
        <v>7301</v>
      </c>
      <c r="I74" s="46">
        <f t="shared" si="1"/>
        <v>53262</v>
      </c>
      <c r="J74" s="70">
        <f t="shared" si="11"/>
        <v>77.19801721888861</v>
      </c>
      <c r="K74" s="9"/>
    </row>
    <row r="75" spans="1:11" ht="13.5" customHeight="1">
      <c r="A75" s="53" t="s">
        <v>83</v>
      </c>
      <c r="B75" s="158">
        <v>26915</v>
      </c>
      <c r="C75" s="89">
        <v>12704</v>
      </c>
      <c r="D75" s="89">
        <v>1354</v>
      </c>
      <c r="E75" s="46">
        <f t="shared" si="0"/>
        <v>14058</v>
      </c>
      <c r="F75" s="66">
        <f t="shared" si="10"/>
        <v>52.23109790079881</v>
      </c>
      <c r="G75" s="89">
        <v>10583</v>
      </c>
      <c r="H75" s="89">
        <v>1354</v>
      </c>
      <c r="I75" s="46">
        <f t="shared" si="1"/>
        <v>11937</v>
      </c>
      <c r="J75" s="70">
        <f t="shared" si="11"/>
        <v>44.35073379156604</v>
      </c>
      <c r="K75" s="9"/>
    </row>
    <row r="76" spans="1:11" ht="13.5" customHeight="1">
      <c r="A76" s="53" t="s">
        <v>84</v>
      </c>
      <c r="B76" s="158">
        <v>48054</v>
      </c>
      <c r="C76" s="89">
        <v>30873</v>
      </c>
      <c r="D76" s="89">
        <v>2728</v>
      </c>
      <c r="E76" s="46">
        <f aca="true" t="shared" si="12" ref="E76:E105">SUM(C76:D76)</f>
        <v>33601</v>
      </c>
      <c r="F76" s="66">
        <f t="shared" si="10"/>
        <v>69.92341948641112</v>
      </c>
      <c r="G76" s="89">
        <v>25152</v>
      </c>
      <c r="H76" s="89">
        <v>1359</v>
      </c>
      <c r="I76" s="46">
        <f aca="true" t="shared" si="13" ref="I76:I107">SUM(G76:H76)</f>
        <v>26511</v>
      </c>
      <c r="J76" s="70">
        <f t="shared" si="11"/>
        <v>55.16918466724935</v>
      </c>
      <c r="K76" s="9"/>
    </row>
    <row r="77" spans="1:11" ht="13.5" thickBot="1">
      <c r="A77" s="54"/>
      <c r="B77" s="77"/>
      <c r="C77" s="95"/>
      <c r="D77" s="95"/>
      <c r="E77" s="47" t="s">
        <v>104</v>
      </c>
      <c r="F77" s="67" t="s">
        <v>104</v>
      </c>
      <c r="G77" s="95"/>
      <c r="H77" s="95"/>
      <c r="I77" s="47" t="s">
        <v>104</v>
      </c>
      <c r="J77" s="71" t="s">
        <v>104</v>
      </c>
      <c r="K77" s="9"/>
    </row>
    <row r="78" spans="1:58" s="11" customFormat="1" ht="13.5" thickBot="1">
      <c r="A78" s="55" t="s">
        <v>102</v>
      </c>
      <c r="B78" s="78">
        <f>SUM(B64:B77)</f>
        <v>658490</v>
      </c>
      <c r="C78" s="78">
        <f>SUM(C64:C77)</f>
        <v>353921</v>
      </c>
      <c r="D78" s="78">
        <f>SUM(D64:D77)</f>
        <v>44785</v>
      </c>
      <c r="E78" s="48">
        <f t="shared" si="12"/>
        <v>398706</v>
      </c>
      <c r="F78" s="68">
        <f>E78/B78*100</f>
        <v>60.54852769214415</v>
      </c>
      <c r="G78" s="78">
        <f>SUM(G64:G77)</f>
        <v>328519</v>
      </c>
      <c r="H78" s="78">
        <f>SUM(H64:H77)</f>
        <v>38923</v>
      </c>
      <c r="I78" s="48">
        <f t="shared" si="13"/>
        <v>367442</v>
      </c>
      <c r="J78" s="72">
        <f>I78/B78*100</f>
        <v>55.80069553068384</v>
      </c>
      <c r="K78" s="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</row>
    <row r="79" spans="1:11" ht="12.75">
      <c r="A79" s="56"/>
      <c r="B79" s="79"/>
      <c r="C79" s="94"/>
      <c r="D79" s="94"/>
      <c r="E79" s="45" t="s">
        <v>104</v>
      </c>
      <c r="F79" s="65" t="s">
        <v>104</v>
      </c>
      <c r="G79" s="94"/>
      <c r="H79" s="94"/>
      <c r="I79" s="45" t="s">
        <v>104</v>
      </c>
      <c r="J79" s="69" t="s">
        <v>104</v>
      </c>
      <c r="K79" s="9"/>
    </row>
    <row r="80" spans="1:11" ht="13.5" customHeight="1">
      <c r="A80" s="53" t="s">
        <v>85</v>
      </c>
      <c r="B80" s="158">
        <v>77841</v>
      </c>
      <c r="C80" s="89">
        <v>32789</v>
      </c>
      <c r="D80" s="89">
        <v>6095</v>
      </c>
      <c r="E80" s="46">
        <f t="shared" si="12"/>
        <v>38884</v>
      </c>
      <c r="F80" s="66">
        <f aca="true" t="shared" si="14" ref="F80:F92">E80/B80*100</f>
        <v>49.953109543813675</v>
      </c>
      <c r="G80" s="89">
        <v>32789</v>
      </c>
      <c r="H80" s="89">
        <v>6095</v>
      </c>
      <c r="I80" s="46">
        <f t="shared" si="13"/>
        <v>38884</v>
      </c>
      <c r="J80" s="70">
        <f aca="true" t="shared" si="15" ref="J80:J92">I80/B80*100</f>
        <v>49.953109543813675</v>
      </c>
      <c r="K80" s="9"/>
    </row>
    <row r="81" spans="1:11" ht="13.5" customHeight="1">
      <c r="A81" s="53" t="s">
        <v>86</v>
      </c>
      <c r="B81" s="158">
        <v>64109</v>
      </c>
      <c r="C81" s="89">
        <v>39658</v>
      </c>
      <c r="D81" s="89"/>
      <c r="E81" s="46">
        <f t="shared" si="12"/>
        <v>39658</v>
      </c>
      <c r="F81" s="66">
        <f t="shared" si="14"/>
        <v>61.860269228969415</v>
      </c>
      <c r="G81" s="89">
        <v>39658</v>
      </c>
      <c r="H81" s="89"/>
      <c r="I81" s="46">
        <f t="shared" si="13"/>
        <v>39658</v>
      </c>
      <c r="J81" s="70">
        <f t="shared" si="15"/>
        <v>61.860269228969415</v>
      </c>
      <c r="K81" s="9"/>
    </row>
    <row r="82" spans="1:11" ht="13.5" customHeight="1">
      <c r="A82" s="50" t="s">
        <v>116</v>
      </c>
      <c r="B82" s="158">
        <v>71389</v>
      </c>
      <c r="C82" s="89">
        <v>31182</v>
      </c>
      <c r="D82" s="89">
        <v>9130</v>
      </c>
      <c r="E82" s="46">
        <f t="shared" si="12"/>
        <v>40312</v>
      </c>
      <c r="F82" s="66">
        <f t="shared" si="14"/>
        <v>56.46808331815826</v>
      </c>
      <c r="G82" s="89">
        <v>28480</v>
      </c>
      <c r="H82" s="89">
        <v>9130</v>
      </c>
      <c r="I82" s="46">
        <f t="shared" si="13"/>
        <v>37610</v>
      </c>
      <c r="J82" s="70">
        <f t="shared" si="15"/>
        <v>52.68318648531286</v>
      </c>
      <c r="K82" s="9"/>
    </row>
    <row r="83" spans="1:11" ht="13.5" customHeight="1">
      <c r="A83" s="50" t="s">
        <v>114</v>
      </c>
      <c r="B83" s="158">
        <v>33372</v>
      </c>
      <c r="C83" s="89">
        <v>16965</v>
      </c>
      <c r="D83" s="89">
        <v>4363</v>
      </c>
      <c r="E83" s="46">
        <f t="shared" si="12"/>
        <v>21328</v>
      </c>
      <c r="F83" s="66">
        <f t="shared" si="14"/>
        <v>63.90986455711375</v>
      </c>
      <c r="G83" s="89">
        <v>16583</v>
      </c>
      <c r="H83" s="89">
        <v>1410</v>
      </c>
      <c r="I83" s="46">
        <f t="shared" si="13"/>
        <v>17993</v>
      </c>
      <c r="J83" s="70">
        <f t="shared" si="15"/>
        <v>53.916456909984426</v>
      </c>
      <c r="K83" s="9"/>
    </row>
    <row r="84" spans="1:11" ht="13.5" customHeight="1">
      <c r="A84" s="53" t="s">
        <v>87</v>
      </c>
      <c r="B84" s="158">
        <v>12319</v>
      </c>
      <c r="C84" s="89">
        <v>4861</v>
      </c>
      <c r="D84" s="89">
        <v>77</v>
      </c>
      <c r="E84" s="46">
        <f t="shared" si="12"/>
        <v>4938</v>
      </c>
      <c r="F84" s="66">
        <f t="shared" si="14"/>
        <v>40.084422436886115</v>
      </c>
      <c r="G84" s="89">
        <v>4861</v>
      </c>
      <c r="H84" s="89">
        <v>77</v>
      </c>
      <c r="I84" s="46">
        <f t="shared" si="13"/>
        <v>4938</v>
      </c>
      <c r="J84" s="70">
        <f t="shared" si="15"/>
        <v>40.084422436886115</v>
      </c>
      <c r="K84" s="9"/>
    </row>
    <row r="85" spans="1:11" ht="13.5" customHeight="1">
      <c r="A85" s="53" t="s">
        <v>88</v>
      </c>
      <c r="B85" s="158">
        <v>104297</v>
      </c>
      <c r="C85" s="89">
        <v>70146</v>
      </c>
      <c r="D85" s="89">
        <v>13654</v>
      </c>
      <c r="E85" s="46">
        <f t="shared" si="12"/>
        <v>83800</v>
      </c>
      <c r="F85" s="66">
        <f t="shared" si="14"/>
        <v>80.34746924647881</v>
      </c>
      <c r="G85" s="89">
        <v>68037</v>
      </c>
      <c r="H85" s="89">
        <v>13066</v>
      </c>
      <c r="I85" s="46">
        <f t="shared" si="13"/>
        <v>81103</v>
      </c>
      <c r="J85" s="70">
        <f t="shared" si="15"/>
        <v>77.76158470521683</v>
      </c>
      <c r="K85" s="9"/>
    </row>
    <row r="86" spans="1:11" ht="13.5" customHeight="1">
      <c r="A86" s="53" t="s">
        <v>89</v>
      </c>
      <c r="B86" s="158">
        <v>170532</v>
      </c>
      <c r="C86" s="89">
        <v>102193</v>
      </c>
      <c r="D86" s="89">
        <v>6641</v>
      </c>
      <c r="E86" s="46">
        <f t="shared" si="12"/>
        <v>108834</v>
      </c>
      <c r="F86" s="66">
        <f t="shared" si="14"/>
        <v>63.82028006473859</v>
      </c>
      <c r="G86" s="89">
        <v>102193</v>
      </c>
      <c r="H86" s="89">
        <v>6641</v>
      </c>
      <c r="I86" s="46">
        <f t="shared" si="13"/>
        <v>108834</v>
      </c>
      <c r="J86" s="70">
        <f t="shared" si="15"/>
        <v>63.82028006473859</v>
      </c>
      <c r="K86" s="9"/>
    </row>
    <row r="87" spans="1:11" ht="13.5" customHeight="1">
      <c r="A87" s="53" t="s">
        <v>90</v>
      </c>
      <c r="B87" s="158">
        <v>58450</v>
      </c>
      <c r="C87" s="89">
        <v>26424</v>
      </c>
      <c r="D87" s="89">
        <v>6256</v>
      </c>
      <c r="E87" s="46">
        <f t="shared" si="12"/>
        <v>32680</v>
      </c>
      <c r="F87" s="66">
        <f t="shared" si="14"/>
        <v>55.91103507271173</v>
      </c>
      <c r="G87" s="89">
        <v>26424</v>
      </c>
      <c r="H87" s="89">
        <v>6256</v>
      </c>
      <c r="I87" s="46">
        <f t="shared" si="13"/>
        <v>32680</v>
      </c>
      <c r="J87" s="70">
        <f t="shared" si="15"/>
        <v>55.91103507271173</v>
      </c>
      <c r="K87" s="9"/>
    </row>
    <row r="88" spans="1:11" ht="13.5" customHeight="1">
      <c r="A88" s="53" t="s">
        <v>91</v>
      </c>
      <c r="B88" s="158">
        <v>37920</v>
      </c>
      <c r="C88" s="89">
        <v>23915</v>
      </c>
      <c r="D88" s="89"/>
      <c r="E88" s="46">
        <f t="shared" si="12"/>
        <v>23915</v>
      </c>
      <c r="F88" s="66">
        <f t="shared" si="14"/>
        <v>63.06698312236287</v>
      </c>
      <c r="G88" s="89">
        <v>23915</v>
      </c>
      <c r="H88" s="89"/>
      <c r="I88" s="46">
        <f t="shared" si="13"/>
        <v>23915</v>
      </c>
      <c r="J88" s="70">
        <f t="shared" si="15"/>
        <v>63.06698312236287</v>
      </c>
      <c r="K88" s="9"/>
    </row>
    <row r="89" spans="1:11" ht="13.5" customHeight="1">
      <c r="A89" s="50" t="s">
        <v>119</v>
      </c>
      <c r="B89" s="158">
        <v>53140</v>
      </c>
      <c r="C89" s="89">
        <v>23770</v>
      </c>
      <c r="D89" s="89">
        <v>8556</v>
      </c>
      <c r="E89" s="46">
        <f t="shared" si="12"/>
        <v>32326</v>
      </c>
      <c r="F89" s="66">
        <f t="shared" si="14"/>
        <v>60.831765148663905</v>
      </c>
      <c r="G89" s="89">
        <v>23770</v>
      </c>
      <c r="H89" s="89">
        <v>8552</v>
      </c>
      <c r="I89" s="46">
        <f t="shared" si="13"/>
        <v>32322</v>
      </c>
      <c r="J89" s="70">
        <f t="shared" si="15"/>
        <v>60.82423786225066</v>
      </c>
      <c r="K89" s="9"/>
    </row>
    <row r="90" spans="1:11" ht="13.5" customHeight="1">
      <c r="A90" s="53" t="s">
        <v>92</v>
      </c>
      <c r="B90" s="158">
        <v>20824</v>
      </c>
      <c r="C90" s="89">
        <v>10813</v>
      </c>
      <c r="D90" s="89"/>
      <c r="E90" s="46">
        <f t="shared" si="12"/>
        <v>10813</v>
      </c>
      <c r="F90" s="66">
        <f t="shared" si="14"/>
        <v>51.92566269688821</v>
      </c>
      <c r="G90" s="89">
        <v>10813</v>
      </c>
      <c r="H90" s="89"/>
      <c r="I90" s="46">
        <f t="shared" si="13"/>
        <v>10813</v>
      </c>
      <c r="J90" s="70">
        <f t="shared" si="15"/>
        <v>51.92566269688821</v>
      </c>
      <c r="K90" s="9"/>
    </row>
    <row r="91" spans="1:11" ht="13.5" customHeight="1">
      <c r="A91" s="53" t="s">
        <v>93</v>
      </c>
      <c r="B91" s="158">
        <v>33143</v>
      </c>
      <c r="C91" s="89">
        <v>16661</v>
      </c>
      <c r="D91" s="89">
        <v>1672</v>
      </c>
      <c r="E91" s="46">
        <f t="shared" si="12"/>
        <v>18333</v>
      </c>
      <c r="F91" s="66">
        <f t="shared" si="14"/>
        <v>55.314847780828536</v>
      </c>
      <c r="G91" s="89">
        <v>16661</v>
      </c>
      <c r="H91" s="89">
        <v>1672</v>
      </c>
      <c r="I91" s="46">
        <f t="shared" si="13"/>
        <v>18333</v>
      </c>
      <c r="J91" s="70">
        <f t="shared" si="15"/>
        <v>55.314847780828536</v>
      </c>
      <c r="K91" s="9"/>
    </row>
    <row r="92" spans="1:11" ht="13.5" customHeight="1">
      <c r="A92" s="53" t="s">
        <v>94</v>
      </c>
      <c r="B92" s="121">
        <v>80046</v>
      </c>
      <c r="C92" s="89">
        <v>35965</v>
      </c>
      <c r="D92" s="89">
        <v>4962</v>
      </c>
      <c r="E92" s="46">
        <f t="shared" si="12"/>
        <v>40927</v>
      </c>
      <c r="F92" s="66">
        <f t="shared" si="14"/>
        <v>51.129350623391545</v>
      </c>
      <c r="G92" s="89">
        <v>35965</v>
      </c>
      <c r="H92" s="89">
        <v>4962</v>
      </c>
      <c r="I92" s="46">
        <f t="shared" si="13"/>
        <v>40927</v>
      </c>
      <c r="J92" s="70">
        <f t="shared" si="15"/>
        <v>51.129350623391545</v>
      </c>
      <c r="K92" s="9"/>
    </row>
    <row r="93" spans="1:11" ht="13.5" thickBot="1">
      <c r="A93" s="54"/>
      <c r="B93" s="77"/>
      <c r="C93" s="95"/>
      <c r="D93" s="95"/>
      <c r="E93" s="47" t="s">
        <v>104</v>
      </c>
      <c r="F93" s="67" t="s">
        <v>104</v>
      </c>
      <c r="G93" s="95"/>
      <c r="H93" s="95"/>
      <c r="I93" s="47" t="s">
        <v>104</v>
      </c>
      <c r="J93" s="71" t="s">
        <v>104</v>
      </c>
      <c r="K93" s="9"/>
    </row>
    <row r="94" spans="1:58" s="11" customFormat="1" ht="13.5" thickBot="1">
      <c r="A94" s="55" t="s">
        <v>103</v>
      </c>
      <c r="B94" s="78">
        <f>SUM(B80:B93)</f>
        <v>817382</v>
      </c>
      <c r="C94" s="78">
        <f>SUM(C80:C93)</f>
        <v>435342</v>
      </c>
      <c r="D94" s="78">
        <f>SUM(D80:D93)</f>
        <v>61406</v>
      </c>
      <c r="E94" s="48">
        <f t="shared" si="12"/>
        <v>496748</v>
      </c>
      <c r="F94" s="68">
        <f>E94/B94*100</f>
        <v>60.773053480502384</v>
      </c>
      <c r="G94" s="78">
        <f>SUM(G80:G93)</f>
        <v>430149</v>
      </c>
      <c r="H94" s="78">
        <f>SUM(H80:H93)</f>
        <v>57861</v>
      </c>
      <c r="I94" s="48">
        <f t="shared" si="13"/>
        <v>488010</v>
      </c>
      <c r="J94" s="72">
        <f>I94/B94*100</f>
        <v>59.70403067354064</v>
      </c>
      <c r="K94" s="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</row>
    <row r="95" spans="1:11" ht="12.75">
      <c r="A95" s="56"/>
      <c r="B95" s="79"/>
      <c r="C95" s="94"/>
      <c r="D95" s="94"/>
      <c r="E95" s="45" t="s">
        <v>104</v>
      </c>
      <c r="F95" s="65" t="s">
        <v>104</v>
      </c>
      <c r="G95" s="94"/>
      <c r="H95" s="94"/>
      <c r="I95" s="45" t="s">
        <v>104</v>
      </c>
      <c r="J95" s="69" t="s">
        <v>104</v>
      </c>
      <c r="K95" s="9"/>
    </row>
    <row r="96" spans="1:58" ht="13.5" customHeight="1">
      <c r="A96" s="50" t="s">
        <v>95</v>
      </c>
      <c r="B96" s="158">
        <v>31368</v>
      </c>
      <c r="C96" s="89">
        <v>11159</v>
      </c>
      <c r="D96" s="89">
        <v>2919</v>
      </c>
      <c r="E96" s="46">
        <f t="shared" si="12"/>
        <v>14078</v>
      </c>
      <c r="F96" s="66">
        <f aca="true" t="shared" si="16" ref="F96:F103">E96/B96*100</f>
        <v>44.88013261922979</v>
      </c>
      <c r="G96" s="89">
        <v>6257</v>
      </c>
      <c r="H96" s="89">
        <v>2919</v>
      </c>
      <c r="I96" s="46">
        <f t="shared" si="13"/>
        <v>9176</v>
      </c>
      <c r="J96" s="70">
        <f aca="true" t="shared" si="17" ref="J96:J103">I96/B96*100</f>
        <v>29.252741647538894</v>
      </c>
      <c r="K96" s="9"/>
      <c r="BE96" s="4"/>
      <c r="BF96" s="4"/>
    </row>
    <row r="97" spans="1:58" ht="13.5" customHeight="1">
      <c r="A97" s="53" t="s">
        <v>96</v>
      </c>
      <c r="B97" s="150">
        <v>240164</v>
      </c>
      <c r="C97" s="89">
        <v>226277</v>
      </c>
      <c r="D97" s="89"/>
      <c r="E97" s="46">
        <f t="shared" si="12"/>
        <v>226277</v>
      </c>
      <c r="F97" s="66">
        <f t="shared" si="16"/>
        <v>94.21770123748772</v>
      </c>
      <c r="G97" s="89">
        <v>226277</v>
      </c>
      <c r="H97" s="89"/>
      <c r="I97" s="46">
        <f t="shared" si="13"/>
        <v>226277</v>
      </c>
      <c r="J97" s="70">
        <f t="shared" si="17"/>
        <v>94.21770123748772</v>
      </c>
      <c r="K97" s="9"/>
      <c r="BE97" s="4"/>
      <c r="BF97" s="4"/>
    </row>
    <row r="98" spans="1:58" ht="13.5" customHeight="1">
      <c r="A98" s="53" t="s">
        <v>97</v>
      </c>
      <c r="B98" s="158">
        <v>121187</v>
      </c>
      <c r="C98" s="89">
        <v>17044</v>
      </c>
      <c r="D98" s="89">
        <v>15478</v>
      </c>
      <c r="E98" s="46">
        <f t="shared" si="12"/>
        <v>32522</v>
      </c>
      <c r="F98" s="66">
        <f t="shared" si="16"/>
        <v>26.836211804896564</v>
      </c>
      <c r="G98" s="89">
        <v>17044</v>
      </c>
      <c r="H98" s="89">
        <v>15108</v>
      </c>
      <c r="I98" s="46">
        <f t="shared" si="13"/>
        <v>32152</v>
      </c>
      <c r="J98" s="70">
        <f t="shared" si="17"/>
        <v>26.530898528720076</v>
      </c>
      <c r="K98" s="9"/>
      <c r="BE98" s="4"/>
      <c r="BF98" s="4"/>
    </row>
    <row r="99" spans="1:58" ht="13.5" customHeight="1">
      <c r="A99" s="53" t="s">
        <v>98</v>
      </c>
      <c r="B99" s="158">
        <v>110899</v>
      </c>
      <c r="C99" s="89">
        <v>64735</v>
      </c>
      <c r="D99" s="89">
        <v>1405</v>
      </c>
      <c r="E99" s="46">
        <f t="shared" si="12"/>
        <v>66140</v>
      </c>
      <c r="F99" s="66">
        <f t="shared" si="16"/>
        <v>59.63985247838123</v>
      </c>
      <c r="G99" s="89">
        <v>64735</v>
      </c>
      <c r="H99" s="89">
        <v>1405</v>
      </c>
      <c r="I99" s="46">
        <f t="shared" si="13"/>
        <v>66140</v>
      </c>
      <c r="J99" s="70">
        <f t="shared" si="17"/>
        <v>59.63985247838123</v>
      </c>
      <c r="K99" s="9"/>
      <c r="BE99" s="4"/>
      <c r="BF99" s="4"/>
    </row>
    <row r="100" spans="1:11" ht="13.5" customHeight="1">
      <c r="A100" s="53" t="s">
        <v>99</v>
      </c>
      <c r="B100" s="158">
        <v>63179</v>
      </c>
      <c r="C100" s="89">
        <v>17858</v>
      </c>
      <c r="D100" s="89">
        <v>13163</v>
      </c>
      <c r="E100" s="46">
        <f t="shared" si="12"/>
        <v>31021</v>
      </c>
      <c r="F100" s="66">
        <f t="shared" si="16"/>
        <v>49.10017569128983</v>
      </c>
      <c r="G100" s="89">
        <v>17102</v>
      </c>
      <c r="H100" s="89">
        <v>7153</v>
      </c>
      <c r="I100" s="46">
        <f t="shared" si="13"/>
        <v>24255</v>
      </c>
      <c r="J100" s="70">
        <f t="shared" si="17"/>
        <v>38.39092103388784</v>
      </c>
      <c r="K100" s="9"/>
    </row>
    <row r="101" spans="1:11" ht="13.5" customHeight="1">
      <c r="A101" s="53" t="s">
        <v>100</v>
      </c>
      <c r="B101" s="158">
        <v>22839</v>
      </c>
      <c r="C101" s="89">
        <v>8712</v>
      </c>
      <c r="D101" s="89">
        <v>264</v>
      </c>
      <c r="E101" s="46">
        <f>SUM(C101:D101)</f>
        <v>8976</v>
      </c>
      <c r="F101" s="66">
        <f t="shared" si="16"/>
        <v>39.30119532378826</v>
      </c>
      <c r="G101" s="89">
        <v>8712</v>
      </c>
      <c r="H101" s="89">
        <v>264</v>
      </c>
      <c r="I101" s="46">
        <f t="shared" si="13"/>
        <v>8976</v>
      </c>
      <c r="J101" s="70">
        <f t="shared" si="17"/>
        <v>39.30119532378826</v>
      </c>
      <c r="K101" s="9"/>
    </row>
    <row r="102" spans="1:11" ht="13.5" customHeight="1">
      <c r="A102" s="50" t="s">
        <v>120</v>
      </c>
      <c r="B102" s="158">
        <v>98244</v>
      </c>
      <c r="C102" s="89">
        <v>55811</v>
      </c>
      <c r="D102" s="149">
        <v>13594</v>
      </c>
      <c r="E102" s="46">
        <f t="shared" si="12"/>
        <v>69405</v>
      </c>
      <c r="F102" s="66">
        <f t="shared" si="16"/>
        <v>70.6455356052278</v>
      </c>
      <c r="G102" s="89">
        <v>55484</v>
      </c>
      <c r="H102" s="149">
        <v>10034</v>
      </c>
      <c r="I102" s="46">
        <f t="shared" si="13"/>
        <v>65518</v>
      </c>
      <c r="J102" s="70">
        <f t="shared" si="17"/>
        <v>66.68905989169822</v>
      </c>
      <c r="K102" s="9"/>
    </row>
    <row r="103" spans="1:11" ht="13.5" customHeight="1">
      <c r="A103" s="53" t="s">
        <v>101</v>
      </c>
      <c r="B103" s="158">
        <v>106145</v>
      </c>
      <c r="C103" s="89">
        <v>28505</v>
      </c>
      <c r="D103" s="149">
        <v>5213</v>
      </c>
      <c r="E103" s="46">
        <f t="shared" si="12"/>
        <v>33718</v>
      </c>
      <c r="F103" s="66">
        <f t="shared" si="16"/>
        <v>31.765980498374862</v>
      </c>
      <c r="G103" s="89">
        <v>28505</v>
      </c>
      <c r="H103" s="149">
        <v>5213</v>
      </c>
      <c r="I103" s="46">
        <f t="shared" si="13"/>
        <v>33718</v>
      </c>
      <c r="J103" s="70">
        <f t="shared" si="17"/>
        <v>31.765980498374862</v>
      </c>
      <c r="K103" s="9"/>
    </row>
    <row r="104" spans="1:11" ht="13.5" thickBot="1">
      <c r="A104" s="51"/>
      <c r="B104" s="77"/>
      <c r="C104" s="95"/>
      <c r="D104" s="95"/>
      <c r="E104" s="47" t="s">
        <v>104</v>
      </c>
      <c r="F104" s="67" t="s">
        <v>104</v>
      </c>
      <c r="G104" s="95"/>
      <c r="H104" s="95"/>
      <c r="I104" s="47" t="s">
        <v>104</v>
      </c>
      <c r="J104" s="71" t="s">
        <v>104</v>
      </c>
      <c r="K104" s="9"/>
    </row>
    <row r="105" spans="1:58" s="11" customFormat="1" ht="13.5" thickBot="1">
      <c r="A105" s="55" t="s">
        <v>5</v>
      </c>
      <c r="B105" s="78">
        <f>SUM(B96:B104)</f>
        <v>794025</v>
      </c>
      <c r="C105" s="78">
        <f>SUM(C96:C104)</f>
        <v>430101</v>
      </c>
      <c r="D105" s="78">
        <f>SUM(D96:D104)</f>
        <v>52036</v>
      </c>
      <c r="E105" s="48">
        <f t="shared" si="12"/>
        <v>482137</v>
      </c>
      <c r="F105" s="68">
        <f>E105/B105*100</f>
        <v>60.720632221907366</v>
      </c>
      <c r="G105" s="78">
        <f>SUM(G96:G104)</f>
        <v>424116</v>
      </c>
      <c r="H105" s="78">
        <f>SUM(H96:H104)</f>
        <v>42096</v>
      </c>
      <c r="I105" s="73">
        <f t="shared" si="13"/>
        <v>466212</v>
      </c>
      <c r="J105" s="74">
        <f>I105/B105*100</f>
        <v>58.71502786436196</v>
      </c>
      <c r="K105" s="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11" ht="12.75">
      <c r="A106" s="49"/>
      <c r="B106" s="79"/>
      <c r="C106" s="94"/>
      <c r="D106" s="94"/>
      <c r="E106" s="45" t="s">
        <v>104</v>
      </c>
      <c r="F106" s="65" t="s">
        <v>104</v>
      </c>
      <c r="G106" s="94"/>
      <c r="H106" s="94"/>
      <c r="I106" s="45" t="s">
        <v>104</v>
      </c>
      <c r="J106" s="69" t="s">
        <v>104</v>
      </c>
      <c r="K106" s="9"/>
    </row>
    <row r="107" spans="1:11" ht="13.5" thickBot="1">
      <c r="A107" s="103" t="s">
        <v>106</v>
      </c>
      <c r="B107" s="80">
        <f>B16+B26+B38+B48+B62+B78+B94+B105</f>
        <v>5410836</v>
      </c>
      <c r="C107" s="80">
        <f>C16+C26+C38+C48+C62+C78+C94+C105</f>
        <v>3057497</v>
      </c>
      <c r="D107" s="80">
        <f>D16+D26+D38+D48+D62+D78+D94+D105</f>
        <v>319422</v>
      </c>
      <c r="E107" s="61">
        <f>E16+E26+E38+E48+E62+E78+E94+E105</f>
        <v>3376919</v>
      </c>
      <c r="F107" s="75">
        <f>E107/B107*100</f>
        <v>62.41030036763265</v>
      </c>
      <c r="G107" s="80">
        <f>G16+G26+G38+G48+G62+G78+G94+G105</f>
        <v>3007056</v>
      </c>
      <c r="H107" s="80">
        <f>H16+H26+H38+H48+H62+H78+H94+H105</f>
        <v>294622</v>
      </c>
      <c r="I107" s="61">
        <f t="shared" si="13"/>
        <v>3301678</v>
      </c>
      <c r="J107" s="76">
        <f>I107/B107*100</f>
        <v>61.01973890910758</v>
      </c>
      <c r="K107" s="9"/>
    </row>
    <row r="110" ht="12.75">
      <c r="B110" s="117"/>
    </row>
    <row r="112" ht="12.75">
      <c r="B112" s="117"/>
    </row>
    <row r="114" ht="12.75">
      <c r="B114" s="117"/>
    </row>
  </sheetData>
  <sheetProtection/>
  <mergeCells count="16">
    <mergeCell ref="D8:D9"/>
    <mergeCell ref="E8:E9"/>
    <mergeCell ref="G8:G9"/>
    <mergeCell ref="H8:H9"/>
    <mergeCell ref="F5:F9"/>
    <mergeCell ref="G5:I7"/>
    <mergeCell ref="J5:J9"/>
    <mergeCell ref="C8:C9"/>
    <mergeCell ref="A2:J2"/>
    <mergeCell ref="A3:J3"/>
    <mergeCell ref="B5:B9"/>
    <mergeCell ref="C5:E7"/>
    <mergeCell ref="I8:I9"/>
    <mergeCell ref="A5:A10"/>
    <mergeCell ref="C10:E10"/>
    <mergeCell ref="G10:I10"/>
  </mergeCells>
  <printOptions/>
  <pageMargins left="0.7480314960629921" right="0.35433070866141736" top="0.984251968503937" bottom="0.984251968503937" header="0.5118110236220472" footer="0.5118110236220472"/>
  <pageSetup firstPageNumber="151" useFirstPageNumber="1" horizontalDpi="300" verticalDpi="300" orientation="portrait" paperSize="9" r:id="rId1"/>
  <headerFooter alignWithMargins="0">
    <oddFooter>&amp;R&amp;8Príloha č. 5 Plánu rozvoja VK v SR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view="pageLayout" workbookViewId="0" topLeftCell="A92">
      <selection activeCell="K96" sqref="K96"/>
    </sheetView>
  </sheetViews>
  <sheetFormatPr defaultColWidth="9.140625" defaultRowHeight="12.75"/>
  <cols>
    <col min="1" max="1" width="19.140625" style="14" customWidth="1"/>
    <col min="2" max="3" width="7.7109375" style="17" customWidth="1"/>
    <col min="4" max="4" width="8.28125" style="17" customWidth="1"/>
    <col min="5" max="7" width="7.7109375" style="18" customWidth="1"/>
    <col min="8" max="10" width="7.7109375" style="17" customWidth="1"/>
    <col min="11" max="16384" width="9.140625" style="4" customWidth="1"/>
  </cols>
  <sheetData>
    <row r="1" spans="2:10" s="14" customFormat="1" ht="12.75" customHeight="1">
      <c r="B1" s="17"/>
      <c r="C1" s="17"/>
      <c r="D1" s="17"/>
      <c r="E1" s="18"/>
      <c r="F1" s="18"/>
      <c r="G1" s="18"/>
      <c r="H1" s="17"/>
      <c r="I1" s="17"/>
      <c r="J1" s="17"/>
    </row>
    <row r="2" spans="1:10" s="14" customFormat="1" ht="12.75">
      <c r="A2" s="195" t="s">
        <v>105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14" customFormat="1" ht="12.75">
      <c r="A3" s="195" t="s">
        <v>121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2:10" s="14" customFormat="1" ht="13.5" thickBot="1">
      <c r="B4" s="17"/>
      <c r="C4" s="17"/>
      <c r="D4" s="17"/>
      <c r="E4" s="18"/>
      <c r="F4" s="18"/>
      <c r="G4" s="18"/>
      <c r="H4" s="17"/>
      <c r="I4" s="17"/>
      <c r="J4" s="17" t="s">
        <v>110</v>
      </c>
    </row>
    <row r="5" spans="1:10" s="14" customFormat="1" ht="12.75">
      <c r="A5" s="221" t="s">
        <v>0</v>
      </c>
      <c r="B5" s="225" t="s">
        <v>10</v>
      </c>
      <c r="C5" s="218"/>
      <c r="D5" s="218"/>
      <c r="E5" s="224" t="s">
        <v>11</v>
      </c>
      <c r="F5" s="224"/>
      <c r="G5" s="224"/>
      <c r="H5" s="218" t="s">
        <v>12</v>
      </c>
      <c r="I5" s="218"/>
      <c r="J5" s="219"/>
    </row>
    <row r="6" spans="1:10" s="14" customFormat="1" ht="12.75">
      <c r="A6" s="222"/>
      <c r="B6" s="226"/>
      <c r="C6" s="217"/>
      <c r="D6" s="217"/>
      <c r="E6" s="206"/>
      <c r="F6" s="206"/>
      <c r="G6" s="206"/>
      <c r="H6" s="217"/>
      <c r="I6" s="217"/>
      <c r="J6" s="220"/>
    </row>
    <row r="7" spans="1:10" s="14" customFormat="1" ht="12.75">
      <c r="A7" s="222"/>
      <c r="B7" s="226"/>
      <c r="C7" s="217"/>
      <c r="D7" s="217"/>
      <c r="E7" s="206"/>
      <c r="F7" s="206"/>
      <c r="G7" s="206"/>
      <c r="H7" s="217"/>
      <c r="I7" s="217"/>
      <c r="J7" s="220"/>
    </row>
    <row r="8" spans="1:10" s="14" customFormat="1" ht="12.75" customHeight="1">
      <c r="A8" s="222"/>
      <c r="B8" s="226" t="s">
        <v>6</v>
      </c>
      <c r="C8" s="217" t="s">
        <v>7</v>
      </c>
      <c r="D8" s="217" t="s">
        <v>2</v>
      </c>
      <c r="E8" s="206" t="s">
        <v>6</v>
      </c>
      <c r="F8" s="206" t="s">
        <v>7</v>
      </c>
      <c r="G8" s="206" t="s">
        <v>2</v>
      </c>
      <c r="H8" s="217" t="s">
        <v>6</v>
      </c>
      <c r="I8" s="217" t="s">
        <v>7</v>
      </c>
      <c r="J8" s="220" t="s">
        <v>2</v>
      </c>
    </row>
    <row r="9" spans="1:10" s="14" customFormat="1" ht="18.75" customHeight="1">
      <c r="A9" s="222"/>
      <c r="B9" s="226"/>
      <c r="C9" s="217"/>
      <c r="D9" s="217"/>
      <c r="E9" s="206"/>
      <c r="F9" s="206"/>
      <c r="G9" s="206"/>
      <c r="H9" s="217"/>
      <c r="I9" s="217"/>
      <c r="J9" s="220"/>
    </row>
    <row r="10" spans="1:11" s="14" customFormat="1" ht="13.5" thickBot="1">
      <c r="A10" s="223"/>
      <c r="B10" s="211" t="s">
        <v>22</v>
      </c>
      <c r="C10" s="212"/>
      <c r="D10" s="213"/>
      <c r="E10" s="211" t="s">
        <v>1</v>
      </c>
      <c r="F10" s="212"/>
      <c r="G10" s="213"/>
      <c r="H10" s="211" t="s">
        <v>22</v>
      </c>
      <c r="I10" s="212"/>
      <c r="J10" s="212"/>
      <c r="K10" s="159"/>
    </row>
    <row r="11" spans="1:10" ht="12.75">
      <c r="A11" s="49" t="s">
        <v>34</v>
      </c>
      <c r="B11" s="63">
        <v>864.70001</v>
      </c>
      <c r="C11" s="108"/>
      <c r="D11" s="122">
        <f>B11+C11</f>
        <v>864.70001</v>
      </c>
      <c r="E11" s="46">
        <v>23760</v>
      </c>
      <c r="F11" s="89"/>
      <c r="G11" s="94">
        <f>E11+F11</f>
        <v>23760</v>
      </c>
      <c r="H11" s="63">
        <v>166.2</v>
      </c>
      <c r="I11" s="108"/>
      <c r="J11" s="82">
        <f>SUM(H11:I11)</f>
        <v>166.2</v>
      </c>
    </row>
    <row r="12" spans="1:10" ht="12.75">
      <c r="A12" s="50" t="s">
        <v>35</v>
      </c>
      <c r="B12" s="63">
        <v>54.4</v>
      </c>
      <c r="C12" s="108">
        <v>143.54600000000002</v>
      </c>
      <c r="D12" s="108">
        <f aca="true" t="shared" si="0" ref="D12:D96">B12+C12</f>
        <v>197.94600000000003</v>
      </c>
      <c r="E12" s="46">
        <v>2713</v>
      </c>
      <c r="F12" s="89">
        <v>7899</v>
      </c>
      <c r="G12" s="89">
        <f aca="true" t="shared" si="1" ref="G12:G96">E12+F12</f>
        <v>10612</v>
      </c>
      <c r="H12" s="63">
        <v>19.1</v>
      </c>
      <c r="I12" s="108">
        <v>43.135000000000005</v>
      </c>
      <c r="J12" s="83">
        <f aca="true" t="shared" si="2" ref="J12:J75">SUM(H12:I12)</f>
        <v>62.23500000000001</v>
      </c>
    </row>
    <row r="13" spans="1:10" ht="12.75">
      <c r="A13" s="50" t="s">
        <v>33</v>
      </c>
      <c r="B13" s="63">
        <v>87.5</v>
      </c>
      <c r="C13" s="108">
        <v>47.294000000000004</v>
      </c>
      <c r="D13" s="108">
        <f t="shared" si="0"/>
        <v>134.794</v>
      </c>
      <c r="E13" s="46">
        <v>5345</v>
      </c>
      <c r="F13" s="89">
        <v>2867</v>
      </c>
      <c r="G13" s="89">
        <f t="shared" si="1"/>
        <v>8212</v>
      </c>
      <c r="H13" s="63">
        <v>34.4</v>
      </c>
      <c r="I13" s="108">
        <v>23.862000000000002</v>
      </c>
      <c r="J13" s="83">
        <f t="shared" si="2"/>
        <v>58.262</v>
      </c>
    </row>
    <row r="14" spans="1:10" ht="12.75">
      <c r="A14" s="50" t="s">
        <v>36</v>
      </c>
      <c r="B14" s="63">
        <v>224.3</v>
      </c>
      <c r="C14" s="108">
        <v>73.65821</v>
      </c>
      <c r="D14" s="108">
        <f t="shared" si="0"/>
        <v>297.95821</v>
      </c>
      <c r="E14" s="46">
        <v>8909</v>
      </c>
      <c r="F14" s="89">
        <v>3761</v>
      </c>
      <c r="G14" s="89">
        <f t="shared" si="1"/>
        <v>12670</v>
      </c>
      <c r="H14" s="63">
        <v>58</v>
      </c>
      <c r="I14" s="108">
        <v>119.99100000000001</v>
      </c>
      <c r="J14" s="83">
        <f t="shared" si="2"/>
        <v>177.991</v>
      </c>
    </row>
    <row r="15" spans="1:10" ht="13.5" thickBot="1">
      <c r="A15" s="51"/>
      <c r="B15" s="123"/>
      <c r="C15" s="123"/>
      <c r="D15" s="123"/>
      <c r="E15" s="95"/>
      <c r="F15" s="95"/>
      <c r="G15" s="95"/>
      <c r="H15" s="123"/>
      <c r="I15" s="123"/>
      <c r="J15" s="84" t="s">
        <v>104</v>
      </c>
    </row>
    <row r="16" spans="1:10" ht="13.5" thickBot="1">
      <c r="A16" s="52" t="s">
        <v>3</v>
      </c>
      <c r="B16" s="124">
        <f aca="true" t="shared" si="3" ref="B16:I16">SUM(B11:B15)</f>
        <v>1230.90001</v>
      </c>
      <c r="C16" s="124">
        <f t="shared" si="3"/>
        <v>264.49821000000003</v>
      </c>
      <c r="D16" s="124">
        <f t="shared" si="3"/>
        <v>1495.39822</v>
      </c>
      <c r="E16" s="96">
        <f t="shared" si="3"/>
        <v>40727</v>
      </c>
      <c r="F16" s="96">
        <f t="shared" si="3"/>
        <v>14527</v>
      </c>
      <c r="G16" s="96">
        <f t="shared" si="3"/>
        <v>55254</v>
      </c>
      <c r="H16" s="124">
        <f t="shared" si="3"/>
        <v>277.7</v>
      </c>
      <c r="I16" s="124">
        <f t="shared" si="3"/>
        <v>186.98800000000003</v>
      </c>
      <c r="J16" s="85">
        <f t="shared" si="2"/>
        <v>464.688</v>
      </c>
    </row>
    <row r="17" spans="1:10" ht="12.75">
      <c r="A17" s="49"/>
      <c r="B17" s="122"/>
      <c r="C17" s="122"/>
      <c r="D17" s="122"/>
      <c r="E17" s="94"/>
      <c r="F17" s="94"/>
      <c r="G17" s="94"/>
      <c r="H17" s="122"/>
      <c r="I17" s="122"/>
      <c r="J17" s="82" t="s">
        <v>104</v>
      </c>
    </row>
    <row r="18" spans="1:10" ht="12.75">
      <c r="A18" s="50" t="s">
        <v>37</v>
      </c>
      <c r="B18" s="63">
        <v>316.57001</v>
      </c>
      <c r="C18" s="108">
        <v>16.524</v>
      </c>
      <c r="D18" s="108">
        <f t="shared" si="0"/>
        <v>333.09401</v>
      </c>
      <c r="E18" s="46">
        <v>9960</v>
      </c>
      <c r="F18" s="89">
        <v>674</v>
      </c>
      <c r="G18" s="89">
        <f t="shared" si="1"/>
        <v>10634</v>
      </c>
      <c r="H18" s="63">
        <v>62.69</v>
      </c>
      <c r="I18" s="108">
        <v>5.306</v>
      </c>
      <c r="J18" s="83">
        <f t="shared" si="2"/>
        <v>67.996</v>
      </c>
    </row>
    <row r="19" spans="1:12" ht="12.75">
      <c r="A19" s="50" t="s">
        <v>42</v>
      </c>
      <c r="B19" s="63">
        <v>260.29999</v>
      </c>
      <c r="C19" s="108">
        <v>57.704</v>
      </c>
      <c r="D19" s="108">
        <f t="shared" si="0"/>
        <v>318.00399</v>
      </c>
      <c r="E19" s="46">
        <v>8804</v>
      </c>
      <c r="F19" s="89">
        <v>1922</v>
      </c>
      <c r="G19" s="89">
        <f t="shared" si="1"/>
        <v>10726</v>
      </c>
      <c r="H19" s="63">
        <v>52.7</v>
      </c>
      <c r="I19" s="108">
        <v>10.148000000000001</v>
      </c>
      <c r="J19" s="83">
        <f t="shared" si="2"/>
        <v>62.848000000000006</v>
      </c>
      <c r="L19" s="5"/>
    </row>
    <row r="20" spans="1:10" ht="12.75">
      <c r="A20" s="50" t="s">
        <v>43</v>
      </c>
      <c r="B20" s="108">
        <v>107.451</v>
      </c>
      <c r="C20" s="108">
        <v>16.038</v>
      </c>
      <c r="D20" s="108">
        <f t="shared" si="0"/>
        <v>123.48899999999999</v>
      </c>
      <c r="E20" s="89">
        <v>5416</v>
      </c>
      <c r="F20" s="89">
        <v>567</v>
      </c>
      <c r="G20" s="89">
        <f t="shared" si="1"/>
        <v>5983</v>
      </c>
      <c r="H20" s="108">
        <v>26.21</v>
      </c>
      <c r="I20" s="108">
        <v>7.428000000000001</v>
      </c>
      <c r="J20" s="83">
        <f t="shared" si="2"/>
        <v>33.638000000000005</v>
      </c>
    </row>
    <row r="21" spans="1:10" ht="12.75">
      <c r="A21" s="50" t="s">
        <v>115</v>
      </c>
      <c r="B21" s="63">
        <v>124.95</v>
      </c>
      <c r="C21" s="108">
        <v>31.402000000000005</v>
      </c>
      <c r="D21" s="108">
        <f t="shared" si="0"/>
        <v>156.352</v>
      </c>
      <c r="E21" s="46">
        <v>4973</v>
      </c>
      <c r="F21" s="89">
        <v>1643</v>
      </c>
      <c r="G21" s="89">
        <f t="shared" si="1"/>
        <v>6616</v>
      </c>
      <c r="H21" s="63">
        <v>31.4</v>
      </c>
      <c r="I21" s="108">
        <v>18.116999999999997</v>
      </c>
      <c r="J21" s="83">
        <f t="shared" si="2"/>
        <v>49.516999999999996</v>
      </c>
    </row>
    <row r="22" spans="1:10" ht="12.75">
      <c r="A22" s="50" t="s">
        <v>38</v>
      </c>
      <c r="B22" s="63">
        <v>114</v>
      </c>
      <c r="C22" s="108">
        <v>33.281</v>
      </c>
      <c r="D22" s="108">
        <f t="shared" si="0"/>
        <v>147.281</v>
      </c>
      <c r="E22" s="46">
        <v>3651</v>
      </c>
      <c r="F22" s="89">
        <v>1560</v>
      </c>
      <c r="G22" s="89">
        <f t="shared" si="1"/>
        <v>5211</v>
      </c>
      <c r="H22" s="63">
        <v>22.6</v>
      </c>
      <c r="I22" s="108">
        <v>16.991000000000003</v>
      </c>
      <c r="J22" s="83">
        <f t="shared" si="2"/>
        <v>39.59100000000001</v>
      </c>
    </row>
    <row r="23" spans="1:10" ht="12.75">
      <c r="A23" s="50" t="s">
        <v>39</v>
      </c>
      <c r="B23" s="63">
        <v>103.5</v>
      </c>
      <c r="C23" s="108">
        <v>16.447</v>
      </c>
      <c r="D23" s="108">
        <f t="shared" si="0"/>
        <v>119.947</v>
      </c>
      <c r="E23" s="46">
        <v>5318</v>
      </c>
      <c r="F23" s="89">
        <v>794</v>
      </c>
      <c r="G23" s="89">
        <f t="shared" si="1"/>
        <v>6112</v>
      </c>
      <c r="H23" s="63">
        <v>32.2</v>
      </c>
      <c r="I23" s="108">
        <v>4.915</v>
      </c>
      <c r="J23" s="83">
        <f t="shared" si="2"/>
        <v>37.115</v>
      </c>
    </row>
    <row r="24" spans="1:10" ht="12.75">
      <c r="A24" s="50" t="s">
        <v>41</v>
      </c>
      <c r="B24" s="63">
        <v>390.76999</v>
      </c>
      <c r="C24" s="108">
        <v>19.931</v>
      </c>
      <c r="D24" s="108">
        <f t="shared" si="0"/>
        <v>410.70099</v>
      </c>
      <c r="E24" s="46">
        <v>14755</v>
      </c>
      <c r="F24" s="89">
        <v>1526</v>
      </c>
      <c r="G24" s="89">
        <f t="shared" si="1"/>
        <v>16281</v>
      </c>
      <c r="H24" s="63">
        <v>60.25</v>
      </c>
      <c r="I24" s="108">
        <v>10.6243</v>
      </c>
      <c r="J24" s="83">
        <f t="shared" si="2"/>
        <v>70.8743</v>
      </c>
    </row>
    <row r="25" spans="1:10" ht="13.5" thickBot="1">
      <c r="A25" s="51"/>
      <c r="B25" s="123"/>
      <c r="C25" s="123"/>
      <c r="D25" s="123"/>
      <c r="E25" s="95"/>
      <c r="F25" s="95"/>
      <c r="G25" s="95"/>
      <c r="H25" s="123"/>
      <c r="I25" s="123"/>
      <c r="J25" s="84" t="s">
        <v>104</v>
      </c>
    </row>
    <row r="26" spans="1:10" ht="13.5" thickBot="1">
      <c r="A26" s="52" t="s">
        <v>4</v>
      </c>
      <c r="B26" s="124">
        <f aca="true" t="shared" si="4" ref="B26:I26">SUM(B18:B25)</f>
        <v>1417.5409900000002</v>
      </c>
      <c r="C26" s="124">
        <f t="shared" si="4"/>
        <v>191.32700000000003</v>
      </c>
      <c r="D26" s="124">
        <f t="shared" si="4"/>
        <v>1608.86799</v>
      </c>
      <c r="E26" s="96">
        <f t="shared" si="4"/>
        <v>52877</v>
      </c>
      <c r="F26" s="96">
        <f t="shared" si="4"/>
        <v>8686</v>
      </c>
      <c r="G26" s="96">
        <f t="shared" si="4"/>
        <v>61563</v>
      </c>
      <c r="H26" s="124">
        <f t="shared" si="4"/>
        <v>288.05</v>
      </c>
      <c r="I26" s="124">
        <f t="shared" si="4"/>
        <v>73.52929999999999</v>
      </c>
      <c r="J26" s="85">
        <f t="shared" si="2"/>
        <v>361.5793</v>
      </c>
    </row>
    <row r="27" spans="1:10" ht="12.75">
      <c r="A27" s="49"/>
      <c r="B27" s="122"/>
      <c r="C27" s="122"/>
      <c r="D27" s="122"/>
      <c r="E27" s="94"/>
      <c r="F27" s="94"/>
      <c r="G27" s="94"/>
      <c r="H27" s="122"/>
      <c r="I27" s="122"/>
      <c r="J27" s="82" t="s">
        <v>104</v>
      </c>
    </row>
    <row r="28" spans="1:10" ht="12.75">
      <c r="A28" s="50" t="s">
        <v>44</v>
      </c>
      <c r="B28" s="63">
        <v>20.2</v>
      </c>
      <c r="C28" s="108">
        <v>5.655</v>
      </c>
      <c r="D28" s="108">
        <f t="shared" si="0"/>
        <v>25.855</v>
      </c>
      <c r="E28" s="46">
        <v>1417</v>
      </c>
      <c r="F28" s="89">
        <v>122</v>
      </c>
      <c r="G28" s="89">
        <f t="shared" si="1"/>
        <v>1539</v>
      </c>
      <c r="H28" s="63">
        <v>6.37</v>
      </c>
      <c r="I28" s="108">
        <v>0.608</v>
      </c>
      <c r="J28" s="83">
        <f t="shared" si="2"/>
        <v>6.978</v>
      </c>
    </row>
    <row r="29" spans="1:10" ht="12.75">
      <c r="A29" s="50" t="s">
        <v>45</v>
      </c>
      <c r="B29" s="63">
        <v>71.2</v>
      </c>
      <c r="C29" s="108">
        <v>8.68</v>
      </c>
      <c r="D29" s="108">
        <f t="shared" si="0"/>
        <v>79.88</v>
      </c>
      <c r="E29" s="46">
        <v>3570</v>
      </c>
      <c r="F29" s="89">
        <v>334</v>
      </c>
      <c r="G29" s="89">
        <f t="shared" si="1"/>
        <v>3904</v>
      </c>
      <c r="H29" s="63">
        <v>17.8</v>
      </c>
      <c r="I29" s="108">
        <v>5.02</v>
      </c>
      <c r="J29" s="83">
        <f t="shared" si="2"/>
        <v>22.82</v>
      </c>
    </row>
    <row r="30" spans="1:10" ht="12.75">
      <c r="A30" s="50" t="s">
        <v>40</v>
      </c>
      <c r="B30" s="63">
        <v>49.8</v>
      </c>
      <c r="C30" s="63">
        <v>5.159</v>
      </c>
      <c r="D30" s="108">
        <f t="shared" si="0"/>
        <v>54.958999999999996</v>
      </c>
      <c r="E30" s="46">
        <v>1604</v>
      </c>
      <c r="F30" s="46">
        <v>204</v>
      </c>
      <c r="G30" s="89">
        <f t="shared" si="1"/>
        <v>1808</v>
      </c>
      <c r="H30" s="63">
        <v>11.4</v>
      </c>
      <c r="I30" s="160">
        <v>3.795</v>
      </c>
      <c r="J30" s="83">
        <f t="shared" si="2"/>
        <v>15.195</v>
      </c>
    </row>
    <row r="31" spans="1:10" ht="12.75">
      <c r="A31" s="50" t="s">
        <v>118</v>
      </c>
      <c r="B31" s="108">
        <v>87.17</v>
      </c>
      <c r="C31" s="108">
        <v>30.493000000000002</v>
      </c>
      <c r="D31" s="108">
        <f t="shared" si="0"/>
        <v>117.66300000000001</v>
      </c>
      <c r="E31" s="89">
        <v>2957</v>
      </c>
      <c r="F31" s="89">
        <v>1133</v>
      </c>
      <c r="G31" s="89">
        <f t="shared" si="1"/>
        <v>4090</v>
      </c>
      <c r="H31" s="108">
        <v>23.66</v>
      </c>
      <c r="I31" s="108">
        <v>5.845</v>
      </c>
      <c r="J31" s="83">
        <f t="shared" si="2"/>
        <v>29.505</v>
      </c>
    </row>
    <row r="32" spans="1:10" ht="12.75">
      <c r="A32" s="50" t="s">
        <v>46</v>
      </c>
      <c r="B32" s="63">
        <v>63.84</v>
      </c>
      <c r="C32" s="108">
        <v>14</v>
      </c>
      <c r="D32" s="108">
        <f t="shared" si="0"/>
        <v>77.84</v>
      </c>
      <c r="E32" s="46">
        <v>2269</v>
      </c>
      <c r="F32" s="89">
        <v>527</v>
      </c>
      <c r="G32" s="89">
        <f t="shared" si="1"/>
        <v>2796</v>
      </c>
      <c r="H32" s="63">
        <v>10.41</v>
      </c>
      <c r="I32" s="108">
        <v>4.15</v>
      </c>
      <c r="J32" s="83">
        <f t="shared" si="2"/>
        <v>14.56</v>
      </c>
    </row>
    <row r="33" spans="1:10" ht="12.75">
      <c r="A33" s="50" t="s">
        <v>47</v>
      </c>
      <c r="B33" s="63">
        <v>86.8</v>
      </c>
      <c r="C33" s="108">
        <v>14.1955</v>
      </c>
      <c r="D33" s="108">
        <f t="shared" si="0"/>
        <v>100.99549999999999</v>
      </c>
      <c r="E33" s="46">
        <v>3186</v>
      </c>
      <c r="F33" s="89">
        <v>507</v>
      </c>
      <c r="G33" s="89">
        <f t="shared" si="1"/>
        <v>3693</v>
      </c>
      <c r="H33" s="63">
        <v>26</v>
      </c>
      <c r="I33" s="108">
        <v>3.36</v>
      </c>
      <c r="J33" s="83">
        <f t="shared" si="2"/>
        <v>29.36</v>
      </c>
    </row>
    <row r="34" spans="1:10" ht="12.75">
      <c r="A34" s="50" t="s">
        <v>48</v>
      </c>
      <c r="B34" s="108">
        <v>159</v>
      </c>
      <c r="C34" s="108">
        <v>17.856</v>
      </c>
      <c r="D34" s="108">
        <f t="shared" si="0"/>
        <v>176.856</v>
      </c>
      <c r="E34" s="89">
        <v>4211</v>
      </c>
      <c r="F34" s="89">
        <v>730</v>
      </c>
      <c r="G34" s="89">
        <f t="shared" si="1"/>
        <v>4941</v>
      </c>
      <c r="H34" s="108">
        <v>38.075</v>
      </c>
      <c r="I34" s="108">
        <v>5.6240000000000006</v>
      </c>
      <c r="J34" s="83">
        <f t="shared" si="2"/>
        <v>43.699000000000005</v>
      </c>
    </row>
    <row r="35" spans="1:10" ht="12.75">
      <c r="A35" s="50" t="s">
        <v>49</v>
      </c>
      <c r="B35" s="63">
        <v>47.5</v>
      </c>
      <c r="C35" s="108">
        <v>17.403</v>
      </c>
      <c r="D35" s="108">
        <f t="shared" si="0"/>
        <v>64.90299999999999</v>
      </c>
      <c r="E35" s="46">
        <v>1413</v>
      </c>
      <c r="F35" s="89">
        <v>626</v>
      </c>
      <c r="G35" s="89">
        <f t="shared" si="1"/>
        <v>2039</v>
      </c>
      <c r="H35" s="63">
        <v>8.7</v>
      </c>
      <c r="I35" s="108">
        <v>4.37</v>
      </c>
      <c r="J35" s="83">
        <f t="shared" si="2"/>
        <v>13.07</v>
      </c>
    </row>
    <row r="36" spans="1:10" ht="12.75">
      <c r="A36" s="50" t="s">
        <v>50</v>
      </c>
      <c r="B36" s="108">
        <v>195.99001</v>
      </c>
      <c r="C36" s="108">
        <v>41.995400000000004</v>
      </c>
      <c r="D36" s="108">
        <f t="shared" si="0"/>
        <v>237.98541</v>
      </c>
      <c r="E36" s="89">
        <v>6991</v>
      </c>
      <c r="F36" s="89">
        <v>1690</v>
      </c>
      <c r="G36" s="89">
        <f t="shared" si="1"/>
        <v>8681</v>
      </c>
      <c r="H36" s="108">
        <v>44.48</v>
      </c>
      <c r="I36" s="108">
        <v>8.988000000000001</v>
      </c>
      <c r="J36" s="83">
        <f t="shared" si="2"/>
        <v>53.467999999999996</v>
      </c>
    </row>
    <row r="37" spans="1:10" ht="13.5" thickBot="1">
      <c r="A37" s="51"/>
      <c r="B37" s="123"/>
      <c r="C37" s="123"/>
      <c r="D37" s="123"/>
      <c r="E37" s="95"/>
      <c r="F37" s="95"/>
      <c r="G37" s="95"/>
      <c r="H37" s="123"/>
      <c r="I37" s="123"/>
      <c r="J37" s="84" t="s">
        <v>104</v>
      </c>
    </row>
    <row r="38" spans="1:10" ht="13.5" thickBot="1">
      <c r="A38" s="52" t="s">
        <v>51</v>
      </c>
      <c r="B38" s="124">
        <f aca="true" t="shared" si="5" ref="B38:I38">SUM(B28:B37)</f>
        <v>781.50001</v>
      </c>
      <c r="C38" s="124">
        <f t="shared" si="5"/>
        <v>155.43689999999998</v>
      </c>
      <c r="D38" s="124">
        <f t="shared" si="5"/>
        <v>936.93691</v>
      </c>
      <c r="E38" s="96">
        <f t="shared" si="5"/>
        <v>27618</v>
      </c>
      <c r="F38" s="96">
        <f t="shared" si="5"/>
        <v>5873</v>
      </c>
      <c r="G38" s="96">
        <f t="shared" si="5"/>
        <v>33491</v>
      </c>
      <c r="H38" s="124">
        <f t="shared" si="5"/>
        <v>186.89499999999998</v>
      </c>
      <c r="I38" s="124">
        <f t="shared" si="5"/>
        <v>41.76</v>
      </c>
      <c r="J38" s="85">
        <f t="shared" si="2"/>
        <v>228.65499999999997</v>
      </c>
    </row>
    <row r="39" spans="1:10" ht="12.75">
      <c r="A39" s="49"/>
      <c r="B39" s="122"/>
      <c r="C39" s="122"/>
      <c r="D39" s="122"/>
      <c r="E39" s="94"/>
      <c r="F39" s="94"/>
      <c r="G39" s="94"/>
      <c r="H39" s="122"/>
      <c r="I39" s="122"/>
      <c r="J39" s="82" t="s">
        <v>104</v>
      </c>
    </row>
    <row r="40" spans="1:10" ht="12.75">
      <c r="A40" s="50" t="s">
        <v>52</v>
      </c>
      <c r="B40" s="108">
        <v>130.573</v>
      </c>
      <c r="C40" s="108">
        <v>26.175</v>
      </c>
      <c r="D40" s="108">
        <f t="shared" si="0"/>
        <v>156.74800000000002</v>
      </c>
      <c r="E40" s="89">
        <v>3488</v>
      </c>
      <c r="F40" s="89">
        <v>770</v>
      </c>
      <c r="G40" s="89">
        <f t="shared" si="1"/>
        <v>4258</v>
      </c>
      <c r="H40" s="108">
        <v>23.764999999999997</v>
      </c>
      <c r="I40" s="108">
        <v>6.382</v>
      </c>
      <c r="J40" s="83">
        <f t="shared" si="2"/>
        <v>30.147</v>
      </c>
    </row>
    <row r="41" spans="1:10" ht="12.75">
      <c r="A41" s="50" t="s">
        <v>53</v>
      </c>
      <c r="B41" s="108">
        <v>180.87</v>
      </c>
      <c r="C41" s="108">
        <v>29.0596</v>
      </c>
      <c r="D41" s="108">
        <f t="shared" si="0"/>
        <v>209.9296</v>
      </c>
      <c r="E41" s="89">
        <v>4361</v>
      </c>
      <c r="F41" s="89">
        <v>1366</v>
      </c>
      <c r="G41" s="89">
        <f t="shared" si="1"/>
        <v>5727</v>
      </c>
      <c r="H41" s="108">
        <v>36.330000000000005</v>
      </c>
      <c r="I41" s="108">
        <v>8.100999999999999</v>
      </c>
      <c r="J41" s="83">
        <f t="shared" si="2"/>
        <v>44.431000000000004</v>
      </c>
    </row>
    <row r="42" spans="1:10" ht="12.75">
      <c r="A42" s="50" t="s">
        <v>54</v>
      </c>
      <c r="B42" s="63">
        <v>212.14</v>
      </c>
      <c r="C42" s="108">
        <v>104.24859999999998</v>
      </c>
      <c r="D42" s="108">
        <f t="shared" si="0"/>
        <v>316.3886</v>
      </c>
      <c r="E42" s="46">
        <v>8108</v>
      </c>
      <c r="F42" s="89">
        <v>4983</v>
      </c>
      <c r="G42" s="89">
        <f t="shared" si="1"/>
        <v>13091</v>
      </c>
      <c r="H42" s="63">
        <v>99.48</v>
      </c>
      <c r="I42" s="108">
        <v>34.8831</v>
      </c>
      <c r="J42" s="83">
        <f t="shared" si="2"/>
        <v>134.3631</v>
      </c>
    </row>
    <row r="43" spans="1:10" ht="12.75">
      <c r="A43" s="50" t="s">
        <v>55</v>
      </c>
      <c r="B43" s="63">
        <v>168.81</v>
      </c>
      <c r="C43" s="108">
        <v>21.002</v>
      </c>
      <c r="D43" s="108">
        <f t="shared" si="0"/>
        <v>189.812</v>
      </c>
      <c r="E43" s="46">
        <v>7116</v>
      </c>
      <c r="F43" s="89">
        <v>963</v>
      </c>
      <c r="G43" s="89">
        <f t="shared" si="1"/>
        <v>8079</v>
      </c>
      <c r="H43" s="63">
        <v>42.39</v>
      </c>
      <c r="I43" s="108">
        <v>5.657</v>
      </c>
      <c r="J43" s="83">
        <f t="shared" si="2"/>
        <v>48.047</v>
      </c>
    </row>
    <row r="44" spans="1:10" ht="12.75">
      <c r="A44" s="50" t="s">
        <v>56</v>
      </c>
      <c r="B44" s="63">
        <v>162.15</v>
      </c>
      <c r="C44" s="108">
        <v>50.113</v>
      </c>
      <c r="D44" s="108">
        <f t="shared" si="0"/>
        <v>212.263</v>
      </c>
      <c r="E44" s="46">
        <v>4744</v>
      </c>
      <c r="F44" s="89">
        <v>1604</v>
      </c>
      <c r="G44" s="89">
        <f t="shared" si="1"/>
        <v>6348</v>
      </c>
      <c r="H44" s="63">
        <v>29.810000000000002</v>
      </c>
      <c r="I44" s="108">
        <v>17.043</v>
      </c>
      <c r="J44" s="83">
        <f t="shared" si="2"/>
        <v>46.853</v>
      </c>
    </row>
    <row r="45" spans="1:10" ht="12.75">
      <c r="A45" s="50" t="s">
        <v>57</v>
      </c>
      <c r="B45" s="63">
        <v>63.46</v>
      </c>
      <c r="C45" s="108">
        <v>24.136</v>
      </c>
      <c r="D45" s="108">
        <f t="shared" si="0"/>
        <v>87.596</v>
      </c>
      <c r="E45" s="46">
        <v>3063</v>
      </c>
      <c r="F45" s="89">
        <v>1432</v>
      </c>
      <c r="G45" s="89">
        <f t="shared" si="1"/>
        <v>4495</v>
      </c>
      <c r="H45" s="63">
        <v>13.73</v>
      </c>
      <c r="I45" s="108">
        <v>8.926</v>
      </c>
      <c r="J45" s="83">
        <f t="shared" si="2"/>
        <v>22.656</v>
      </c>
    </row>
    <row r="46" spans="1:10" ht="12.75">
      <c r="A46" s="50" t="s">
        <v>58</v>
      </c>
      <c r="B46" s="63">
        <v>57.25</v>
      </c>
      <c r="C46" s="108">
        <v>49.266999999999996</v>
      </c>
      <c r="D46" s="108">
        <f t="shared" si="0"/>
        <v>106.517</v>
      </c>
      <c r="E46" s="46">
        <v>2616</v>
      </c>
      <c r="F46" s="89">
        <v>1849</v>
      </c>
      <c r="G46" s="89">
        <f t="shared" si="1"/>
        <v>4465</v>
      </c>
      <c r="H46" s="63">
        <v>36.2</v>
      </c>
      <c r="I46" s="108">
        <v>17.995</v>
      </c>
      <c r="J46" s="83">
        <f t="shared" si="2"/>
        <v>54.19500000000001</v>
      </c>
    </row>
    <row r="47" spans="1:10" ht="13.5" thickBot="1">
      <c r="A47" s="51"/>
      <c r="B47" s="123"/>
      <c r="C47" s="123"/>
      <c r="D47" s="123"/>
      <c r="E47" s="95"/>
      <c r="F47" s="95"/>
      <c r="G47" s="95"/>
      <c r="H47" s="123"/>
      <c r="I47" s="123"/>
      <c r="J47" s="84" t="s">
        <v>104</v>
      </c>
    </row>
    <row r="48" spans="1:10" ht="13.5" thickBot="1">
      <c r="A48" s="52" t="s">
        <v>59</v>
      </c>
      <c r="B48" s="124">
        <f aca="true" t="shared" si="6" ref="B48:I48">SUM(B40:B47)</f>
        <v>975.253</v>
      </c>
      <c r="C48" s="124">
        <f t="shared" si="6"/>
        <v>304.0012</v>
      </c>
      <c r="D48" s="124">
        <f t="shared" si="6"/>
        <v>1279.2542</v>
      </c>
      <c r="E48" s="96">
        <f t="shared" si="6"/>
        <v>33496</v>
      </c>
      <c r="F48" s="96">
        <f t="shared" si="6"/>
        <v>12967</v>
      </c>
      <c r="G48" s="96">
        <f t="shared" si="6"/>
        <v>46463</v>
      </c>
      <c r="H48" s="124">
        <f t="shared" si="6"/>
        <v>281.705</v>
      </c>
      <c r="I48" s="124">
        <f t="shared" si="6"/>
        <v>98.98710000000001</v>
      </c>
      <c r="J48" s="85">
        <f t="shared" si="2"/>
        <v>380.6921</v>
      </c>
    </row>
    <row r="49" spans="1:10" ht="12.75">
      <c r="A49" s="49"/>
      <c r="B49" s="122"/>
      <c r="C49" s="122"/>
      <c r="D49" s="122"/>
      <c r="E49" s="94"/>
      <c r="F49" s="94"/>
      <c r="G49" s="94"/>
      <c r="H49" s="122"/>
      <c r="I49" s="122"/>
      <c r="J49" s="82" t="s">
        <v>104</v>
      </c>
    </row>
    <row r="50" spans="1:10" ht="12.75">
      <c r="A50" s="50" t="s">
        <v>60</v>
      </c>
      <c r="B50" s="63">
        <v>18.4</v>
      </c>
      <c r="C50" s="108">
        <v>5.6739999999999995</v>
      </c>
      <c r="D50" s="108">
        <f t="shared" si="0"/>
        <v>24.073999999999998</v>
      </c>
      <c r="E50" s="89">
        <v>464</v>
      </c>
      <c r="F50" s="89">
        <v>311</v>
      </c>
      <c r="G50" s="89">
        <f t="shared" si="1"/>
        <v>775</v>
      </c>
      <c r="H50" s="63">
        <v>3</v>
      </c>
      <c r="I50" s="108">
        <v>1.0109000000000001</v>
      </c>
      <c r="J50" s="83">
        <f t="shared" si="2"/>
        <v>4.0109</v>
      </c>
    </row>
    <row r="51" spans="1:10" ht="12.75">
      <c r="A51" s="50" t="s">
        <v>61</v>
      </c>
      <c r="B51" s="63">
        <v>293.10001</v>
      </c>
      <c r="C51" s="108">
        <v>5.168</v>
      </c>
      <c r="D51" s="108">
        <f t="shared" si="0"/>
        <v>298.26801</v>
      </c>
      <c r="E51" s="89">
        <v>8620</v>
      </c>
      <c r="F51" s="89">
        <v>167</v>
      </c>
      <c r="G51" s="89">
        <f t="shared" si="1"/>
        <v>8787</v>
      </c>
      <c r="H51" s="63">
        <v>63</v>
      </c>
      <c r="I51" s="108">
        <v>2.312</v>
      </c>
      <c r="J51" s="83">
        <f t="shared" si="2"/>
        <v>65.312</v>
      </c>
    </row>
    <row r="52" spans="1:10" ht="12.75">
      <c r="A52" s="50" t="s">
        <v>62</v>
      </c>
      <c r="B52" s="63">
        <v>73.2</v>
      </c>
      <c r="C52" s="108">
        <v>9.709</v>
      </c>
      <c r="D52" s="108">
        <f t="shared" si="0"/>
        <v>82.909</v>
      </c>
      <c r="E52" s="46">
        <v>2329</v>
      </c>
      <c r="F52" s="89">
        <v>384</v>
      </c>
      <c r="G52" s="89">
        <f t="shared" si="1"/>
        <v>2713</v>
      </c>
      <c r="H52" s="63">
        <v>16.4</v>
      </c>
      <c r="I52" s="108">
        <v>1.74</v>
      </c>
      <c r="J52" s="83">
        <f t="shared" si="2"/>
        <v>18.139999999999997</v>
      </c>
    </row>
    <row r="53" spans="1:10" ht="12.75">
      <c r="A53" s="50" t="s">
        <v>63</v>
      </c>
      <c r="B53" s="63">
        <v>32.2</v>
      </c>
      <c r="C53" s="108">
        <v>11.14372</v>
      </c>
      <c r="D53" s="108">
        <f t="shared" si="0"/>
        <v>43.343720000000005</v>
      </c>
      <c r="E53" s="89">
        <v>1443</v>
      </c>
      <c r="F53" s="89">
        <v>519</v>
      </c>
      <c r="G53" s="89">
        <f t="shared" si="1"/>
        <v>1962</v>
      </c>
      <c r="H53" s="63">
        <v>6.5</v>
      </c>
      <c r="I53" s="108">
        <v>3.5321299999999995</v>
      </c>
      <c r="J53" s="83">
        <f t="shared" si="2"/>
        <v>10.032129999999999</v>
      </c>
    </row>
    <row r="54" spans="1:10" ht="12.75">
      <c r="A54" s="50" t="s">
        <v>64</v>
      </c>
      <c r="B54" s="108">
        <v>264.70001</v>
      </c>
      <c r="C54" s="108">
        <v>23.844</v>
      </c>
      <c r="D54" s="108">
        <f t="shared" si="0"/>
        <v>288.54401</v>
      </c>
      <c r="E54" s="89">
        <v>7819</v>
      </c>
      <c r="F54" s="89">
        <v>1816</v>
      </c>
      <c r="G54" s="89">
        <f t="shared" si="1"/>
        <v>9635</v>
      </c>
      <c r="H54" s="108">
        <v>64.1</v>
      </c>
      <c r="I54" s="108">
        <v>13.109</v>
      </c>
      <c r="J54" s="83">
        <f t="shared" si="2"/>
        <v>77.20899999999999</v>
      </c>
    </row>
    <row r="55" spans="1:10" ht="12.75">
      <c r="A55" s="50" t="s">
        <v>65</v>
      </c>
      <c r="B55" s="63">
        <v>259.39001</v>
      </c>
      <c r="C55" s="108">
        <v>5.668</v>
      </c>
      <c r="D55" s="108">
        <f t="shared" si="0"/>
        <v>265.05801</v>
      </c>
      <c r="E55" s="46">
        <v>9139</v>
      </c>
      <c r="F55" s="89">
        <v>240</v>
      </c>
      <c r="G55" s="89">
        <f t="shared" si="1"/>
        <v>9379</v>
      </c>
      <c r="H55" s="63">
        <v>64.93</v>
      </c>
      <c r="I55" s="108"/>
      <c r="J55" s="83">
        <f t="shared" si="2"/>
        <v>64.93</v>
      </c>
    </row>
    <row r="56" spans="1:10" ht="12.75">
      <c r="A56" s="50" t="s">
        <v>66</v>
      </c>
      <c r="B56" s="63">
        <v>113.9</v>
      </c>
      <c r="C56" s="108">
        <v>0.574</v>
      </c>
      <c r="D56" s="108">
        <f t="shared" si="0"/>
        <v>114.474</v>
      </c>
      <c r="E56" s="46">
        <v>3431</v>
      </c>
      <c r="F56" s="89">
        <v>22</v>
      </c>
      <c r="G56" s="89">
        <f t="shared" si="1"/>
        <v>3453</v>
      </c>
      <c r="H56" s="63">
        <v>22.1</v>
      </c>
      <c r="I56" s="108">
        <v>0.015</v>
      </c>
      <c r="J56" s="83">
        <f t="shared" si="2"/>
        <v>22.115000000000002</v>
      </c>
    </row>
    <row r="57" spans="1:10" ht="12.75">
      <c r="A57" s="50" t="s">
        <v>67</v>
      </c>
      <c r="B57" s="108">
        <v>151.63000000000002</v>
      </c>
      <c r="C57" s="108">
        <v>9.381</v>
      </c>
      <c r="D57" s="108">
        <f t="shared" si="0"/>
        <v>161.01100000000002</v>
      </c>
      <c r="E57" s="89">
        <v>7585</v>
      </c>
      <c r="F57" s="89">
        <v>602</v>
      </c>
      <c r="G57" s="89">
        <f t="shared" si="1"/>
        <v>8187</v>
      </c>
      <c r="H57" s="108">
        <v>48.83</v>
      </c>
      <c r="I57" s="108">
        <v>4.351</v>
      </c>
      <c r="J57" s="83">
        <f t="shared" si="2"/>
        <v>53.181</v>
      </c>
    </row>
    <row r="58" spans="1:10" ht="12.75">
      <c r="A58" s="50" t="s">
        <v>68</v>
      </c>
      <c r="B58" s="63">
        <v>28.1</v>
      </c>
      <c r="C58" s="108"/>
      <c r="D58" s="108">
        <f t="shared" si="0"/>
        <v>28.1</v>
      </c>
      <c r="E58" s="46">
        <v>484</v>
      </c>
      <c r="F58" s="89"/>
      <c r="G58" s="89">
        <f t="shared" si="1"/>
        <v>484</v>
      </c>
      <c r="H58" s="63">
        <v>6.1</v>
      </c>
      <c r="I58" s="108"/>
      <c r="J58" s="83">
        <f t="shared" si="2"/>
        <v>6.1</v>
      </c>
    </row>
    <row r="59" spans="1:10" ht="12.75">
      <c r="A59" s="50" t="s">
        <v>69</v>
      </c>
      <c r="B59" s="63">
        <v>83.9</v>
      </c>
      <c r="C59" s="108">
        <v>8.05</v>
      </c>
      <c r="D59" s="108">
        <f t="shared" si="0"/>
        <v>91.95</v>
      </c>
      <c r="E59" s="46">
        <v>3851</v>
      </c>
      <c r="F59" s="89">
        <v>392</v>
      </c>
      <c r="G59" s="89">
        <f t="shared" si="1"/>
        <v>4243</v>
      </c>
      <c r="H59" s="63">
        <v>28.3</v>
      </c>
      <c r="I59" s="108"/>
      <c r="J59" s="83">
        <f t="shared" si="2"/>
        <v>28.3</v>
      </c>
    </row>
    <row r="60" spans="1:10" ht="12.75">
      <c r="A60" s="50" t="s">
        <v>70</v>
      </c>
      <c r="B60" s="63">
        <v>355</v>
      </c>
      <c r="C60" s="108">
        <v>15.417000000000002</v>
      </c>
      <c r="D60" s="108">
        <f t="shared" si="0"/>
        <v>370.41700000000003</v>
      </c>
      <c r="E60" s="89">
        <v>14131</v>
      </c>
      <c r="F60" s="89">
        <v>823</v>
      </c>
      <c r="G60" s="89">
        <f t="shared" si="1"/>
        <v>14954</v>
      </c>
      <c r="H60" s="63">
        <v>45.7</v>
      </c>
      <c r="I60" s="108">
        <v>6.49</v>
      </c>
      <c r="J60" s="83">
        <f t="shared" si="2"/>
        <v>52.190000000000005</v>
      </c>
    </row>
    <row r="61" spans="1:10" ht="13.5" thickBot="1">
      <c r="A61" s="51"/>
      <c r="B61" s="123"/>
      <c r="C61" s="123"/>
      <c r="D61" s="123"/>
      <c r="E61" s="95"/>
      <c r="F61" s="95"/>
      <c r="G61" s="95"/>
      <c r="H61" s="123"/>
      <c r="I61" s="123"/>
      <c r="J61" s="84" t="s">
        <v>104</v>
      </c>
    </row>
    <row r="62" spans="1:10" ht="13.5" thickBot="1">
      <c r="A62" s="52" t="s">
        <v>71</v>
      </c>
      <c r="B62" s="124">
        <f aca="true" t="shared" si="7" ref="B62:I62">SUM(B50:B61)</f>
        <v>1673.5200300000001</v>
      </c>
      <c r="C62" s="124">
        <f t="shared" si="7"/>
        <v>94.62872</v>
      </c>
      <c r="D62" s="124">
        <f t="shared" si="7"/>
        <v>1768.1487499999998</v>
      </c>
      <c r="E62" s="96">
        <f t="shared" si="7"/>
        <v>59296</v>
      </c>
      <c r="F62" s="96">
        <f t="shared" si="7"/>
        <v>5276</v>
      </c>
      <c r="G62" s="96">
        <f t="shared" si="7"/>
        <v>64572</v>
      </c>
      <c r="H62" s="124">
        <f t="shared" si="7"/>
        <v>368.96000000000004</v>
      </c>
      <c r="I62" s="124">
        <f t="shared" si="7"/>
        <v>32.56003</v>
      </c>
      <c r="J62" s="85">
        <f t="shared" si="2"/>
        <v>401.52003</v>
      </c>
    </row>
    <row r="63" spans="1:10" ht="12.75">
      <c r="A63" s="49"/>
      <c r="B63" s="122"/>
      <c r="C63" s="122"/>
      <c r="D63" s="122"/>
      <c r="E63" s="94"/>
      <c r="F63" s="94"/>
      <c r="G63" s="94"/>
      <c r="H63" s="122"/>
      <c r="I63" s="122"/>
      <c r="J63" s="82" t="s">
        <v>104</v>
      </c>
    </row>
    <row r="64" spans="1:10" ht="12.75">
      <c r="A64" s="50" t="s">
        <v>72</v>
      </c>
      <c r="B64" s="108">
        <v>211.03999</v>
      </c>
      <c r="C64" s="108">
        <v>30.465999999999998</v>
      </c>
      <c r="D64" s="108">
        <f t="shared" si="0"/>
        <v>241.50599</v>
      </c>
      <c r="E64" s="89">
        <v>3690</v>
      </c>
      <c r="F64" s="89">
        <v>1887</v>
      </c>
      <c r="G64" s="89">
        <f t="shared" si="1"/>
        <v>5577</v>
      </c>
      <c r="H64" s="108">
        <v>20.24</v>
      </c>
      <c r="I64" s="108">
        <v>12.1245</v>
      </c>
      <c r="J64" s="83">
        <f t="shared" si="2"/>
        <v>32.3645</v>
      </c>
    </row>
    <row r="65" spans="1:10" ht="12.75">
      <c r="A65" s="50" t="s">
        <v>73</v>
      </c>
      <c r="B65" s="108">
        <v>17.29</v>
      </c>
      <c r="C65" s="108">
        <v>5.050000000000001</v>
      </c>
      <c r="D65" s="108">
        <f t="shared" si="0"/>
        <v>22.34</v>
      </c>
      <c r="E65" s="89">
        <v>883</v>
      </c>
      <c r="F65" s="89">
        <v>135</v>
      </c>
      <c r="G65" s="89">
        <f t="shared" si="1"/>
        <v>1018</v>
      </c>
      <c r="H65" s="108">
        <v>5.08</v>
      </c>
      <c r="I65" s="108">
        <v>0.23</v>
      </c>
      <c r="J65" s="83">
        <f t="shared" si="2"/>
        <v>5.3100000000000005</v>
      </c>
    </row>
    <row r="66" spans="1:10" ht="12.75">
      <c r="A66" s="50" t="s">
        <v>74</v>
      </c>
      <c r="B66" s="108">
        <v>57.8</v>
      </c>
      <c r="C66" s="108">
        <v>44.3213</v>
      </c>
      <c r="D66" s="108">
        <f t="shared" si="0"/>
        <v>102.12129999999999</v>
      </c>
      <c r="E66" s="89">
        <v>1019</v>
      </c>
      <c r="F66" s="89">
        <v>2230</v>
      </c>
      <c r="G66" s="89">
        <f t="shared" si="1"/>
        <v>3249</v>
      </c>
      <c r="H66" s="108">
        <v>6.77</v>
      </c>
      <c r="I66" s="108">
        <v>14.7565</v>
      </c>
      <c r="J66" s="83">
        <f t="shared" si="2"/>
        <v>21.5265</v>
      </c>
    </row>
    <row r="67" spans="1:10" ht="12.75">
      <c r="A67" s="50" t="s">
        <v>75</v>
      </c>
      <c r="B67" s="108">
        <v>25.3</v>
      </c>
      <c r="C67" s="108">
        <v>27.895000000000003</v>
      </c>
      <c r="D67" s="108">
        <f t="shared" si="0"/>
        <v>53.19500000000001</v>
      </c>
      <c r="E67" s="89">
        <v>550</v>
      </c>
      <c r="F67" s="89">
        <v>1074</v>
      </c>
      <c r="G67" s="89">
        <f t="shared" si="1"/>
        <v>1624</v>
      </c>
      <c r="H67" s="108">
        <v>3.7</v>
      </c>
      <c r="I67" s="108">
        <v>5.384000000000001</v>
      </c>
      <c r="J67" s="83">
        <f t="shared" si="2"/>
        <v>9.084000000000001</v>
      </c>
    </row>
    <row r="68" spans="1:10" ht="12.75">
      <c r="A68" s="53" t="s">
        <v>76</v>
      </c>
      <c r="B68" s="108">
        <v>35.7</v>
      </c>
      <c r="C68" s="108">
        <v>8.106</v>
      </c>
      <c r="D68" s="108">
        <f t="shared" si="0"/>
        <v>43.806000000000004</v>
      </c>
      <c r="E68" s="89">
        <v>1130</v>
      </c>
      <c r="F68" s="89">
        <v>234</v>
      </c>
      <c r="G68" s="89">
        <f t="shared" si="1"/>
        <v>1364</v>
      </c>
      <c r="H68" s="108">
        <v>18.1</v>
      </c>
      <c r="I68" s="108">
        <v>4.699</v>
      </c>
      <c r="J68" s="83">
        <f t="shared" si="2"/>
        <v>22.799</v>
      </c>
    </row>
    <row r="69" spans="1:10" ht="12.75">
      <c r="A69" s="53" t="s">
        <v>77</v>
      </c>
      <c r="B69" s="108">
        <v>106.997</v>
      </c>
      <c r="C69" s="108">
        <v>8.036</v>
      </c>
      <c r="D69" s="108">
        <f t="shared" si="0"/>
        <v>115.033</v>
      </c>
      <c r="E69" s="89">
        <v>5938</v>
      </c>
      <c r="F69" s="89">
        <v>367</v>
      </c>
      <c r="G69" s="89">
        <f t="shared" si="1"/>
        <v>6305</v>
      </c>
      <c r="H69" s="108">
        <v>45.71</v>
      </c>
      <c r="I69" s="108">
        <v>2.675</v>
      </c>
      <c r="J69" s="83">
        <f t="shared" si="2"/>
        <v>48.385</v>
      </c>
    </row>
    <row r="70" spans="1:10" ht="12.75">
      <c r="A70" s="53" t="s">
        <v>78</v>
      </c>
      <c r="B70" s="108">
        <v>20</v>
      </c>
      <c r="C70" s="108">
        <v>17.95</v>
      </c>
      <c r="D70" s="108">
        <f t="shared" si="0"/>
        <v>37.95</v>
      </c>
      <c r="E70" s="89">
        <v>609</v>
      </c>
      <c r="F70" s="89">
        <v>712</v>
      </c>
      <c r="G70" s="89">
        <f t="shared" si="1"/>
        <v>1321</v>
      </c>
      <c r="H70" s="108">
        <v>3.43</v>
      </c>
      <c r="I70" s="108">
        <v>5.429</v>
      </c>
      <c r="J70" s="83">
        <f t="shared" si="2"/>
        <v>8.859</v>
      </c>
    </row>
    <row r="71" spans="1:10" ht="12.75">
      <c r="A71" s="53" t="s">
        <v>79</v>
      </c>
      <c r="B71" s="108">
        <v>53.587</v>
      </c>
      <c r="C71" s="108">
        <v>1.69</v>
      </c>
      <c r="D71" s="108">
        <f t="shared" si="0"/>
        <v>55.277</v>
      </c>
      <c r="E71" s="89">
        <v>2015</v>
      </c>
      <c r="F71" s="89">
        <v>13</v>
      </c>
      <c r="G71" s="89">
        <f t="shared" si="1"/>
        <v>2028</v>
      </c>
      <c r="H71" s="108">
        <v>19.11</v>
      </c>
      <c r="I71" s="108"/>
      <c r="J71" s="83">
        <f t="shared" si="2"/>
        <v>19.11</v>
      </c>
    </row>
    <row r="72" spans="1:10" ht="12.75">
      <c r="A72" s="53" t="s">
        <v>80</v>
      </c>
      <c r="B72" s="108">
        <v>72.1</v>
      </c>
      <c r="C72" s="108">
        <v>19.811</v>
      </c>
      <c r="D72" s="108">
        <f t="shared" si="0"/>
        <v>91.911</v>
      </c>
      <c r="E72" s="89">
        <v>3590</v>
      </c>
      <c r="F72" s="89">
        <v>586</v>
      </c>
      <c r="G72" s="89">
        <f t="shared" si="1"/>
        <v>4176</v>
      </c>
      <c r="H72" s="108">
        <v>30.3</v>
      </c>
      <c r="I72" s="108">
        <v>2.58</v>
      </c>
      <c r="J72" s="83">
        <f t="shared" si="2"/>
        <v>32.88</v>
      </c>
    </row>
    <row r="73" spans="1:10" ht="12.75">
      <c r="A73" s="53" t="s">
        <v>81</v>
      </c>
      <c r="B73" s="108">
        <v>43.4</v>
      </c>
      <c r="C73" s="108">
        <v>46.137</v>
      </c>
      <c r="D73" s="108">
        <f t="shared" si="0"/>
        <v>89.537</v>
      </c>
      <c r="E73" s="89">
        <v>1617</v>
      </c>
      <c r="F73" s="89">
        <v>1550</v>
      </c>
      <c r="G73" s="89">
        <f t="shared" si="1"/>
        <v>3167</v>
      </c>
      <c r="H73" s="108">
        <v>16.3</v>
      </c>
      <c r="I73" s="108">
        <v>12.5235</v>
      </c>
      <c r="J73" s="83">
        <f t="shared" si="2"/>
        <v>28.823500000000003</v>
      </c>
    </row>
    <row r="74" spans="1:10" ht="12.75">
      <c r="A74" s="53" t="s">
        <v>82</v>
      </c>
      <c r="B74" s="108">
        <v>101.07</v>
      </c>
      <c r="C74" s="108">
        <v>31.374070000000003</v>
      </c>
      <c r="D74" s="108">
        <f t="shared" si="0"/>
        <v>132.44407</v>
      </c>
      <c r="E74" s="89">
        <v>2623</v>
      </c>
      <c r="F74" s="89">
        <v>1719</v>
      </c>
      <c r="G74" s="89">
        <f t="shared" si="1"/>
        <v>4342</v>
      </c>
      <c r="H74" s="108">
        <v>19.1</v>
      </c>
      <c r="I74" s="108">
        <v>8.597000000000001</v>
      </c>
      <c r="J74" s="83">
        <f t="shared" si="2"/>
        <v>27.697000000000003</v>
      </c>
    </row>
    <row r="75" spans="1:10" ht="12.75">
      <c r="A75" s="53" t="s">
        <v>83</v>
      </c>
      <c r="B75" s="108">
        <v>21.27</v>
      </c>
      <c r="C75" s="108">
        <v>5.4093</v>
      </c>
      <c r="D75" s="108">
        <f t="shared" si="0"/>
        <v>26.679299999999998</v>
      </c>
      <c r="E75" s="89">
        <v>773</v>
      </c>
      <c r="F75" s="89">
        <v>357</v>
      </c>
      <c r="G75" s="89">
        <f t="shared" si="1"/>
        <v>1130</v>
      </c>
      <c r="H75" s="108">
        <v>3.58</v>
      </c>
      <c r="I75" s="108">
        <v>5.4803999999999995</v>
      </c>
      <c r="J75" s="83">
        <f t="shared" si="2"/>
        <v>9.0604</v>
      </c>
    </row>
    <row r="76" spans="1:10" ht="12.75">
      <c r="A76" s="53" t="s">
        <v>84</v>
      </c>
      <c r="B76" s="108">
        <v>58.41</v>
      </c>
      <c r="C76" s="108">
        <v>20.508</v>
      </c>
      <c r="D76" s="108">
        <f t="shared" si="0"/>
        <v>78.91799999999999</v>
      </c>
      <c r="E76" s="89">
        <v>2825</v>
      </c>
      <c r="F76" s="89">
        <v>881</v>
      </c>
      <c r="G76" s="89">
        <f t="shared" si="1"/>
        <v>3706</v>
      </c>
      <c r="H76" s="108">
        <v>22.68</v>
      </c>
      <c r="I76" s="108">
        <v>11.473</v>
      </c>
      <c r="J76" s="83">
        <f aca="true" t="shared" si="8" ref="J76:J105">SUM(H76:I76)</f>
        <v>34.153</v>
      </c>
    </row>
    <row r="77" spans="1:10" ht="13.5" thickBot="1">
      <c r="A77" s="54"/>
      <c r="B77" s="125"/>
      <c r="C77" s="123"/>
      <c r="D77" s="123"/>
      <c r="E77" s="126"/>
      <c r="F77" s="95"/>
      <c r="G77" s="95"/>
      <c r="H77" s="125"/>
      <c r="I77" s="123"/>
      <c r="J77" s="84" t="s">
        <v>104</v>
      </c>
    </row>
    <row r="78" spans="1:10" ht="13.5" thickBot="1">
      <c r="A78" s="55" t="s">
        <v>102</v>
      </c>
      <c r="B78" s="129">
        <f aca="true" t="shared" si="9" ref="B78:I78">SUM(B64:B77)</f>
        <v>823.9639899999999</v>
      </c>
      <c r="C78" s="124">
        <f t="shared" si="9"/>
        <v>266.75367</v>
      </c>
      <c r="D78" s="124">
        <f t="shared" si="9"/>
        <v>1090.71766</v>
      </c>
      <c r="E78" s="130">
        <f t="shared" si="9"/>
        <v>27262</v>
      </c>
      <c r="F78" s="96">
        <f t="shared" si="9"/>
        <v>11745</v>
      </c>
      <c r="G78" s="96">
        <f t="shared" si="9"/>
        <v>39007</v>
      </c>
      <c r="H78" s="129">
        <f t="shared" si="9"/>
        <v>214.10000000000005</v>
      </c>
      <c r="I78" s="124">
        <f t="shared" si="9"/>
        <v>85.95190000000001</v>
      </c>
      <c r="J78" s="85">
        <f t="shared" si="8"/>
        <v>300.05190000000005</v>
      </c>
    </row>
    <row r="79" spans="1:10" ht="12.75">
      <c r="A79" s="56"/>
      <c r="B79" s="127"/>
      <c r="C79" s="122"/>
      <c r="D79" s="122"/>
      <c r="E79" s="128"/>
      <c r="F79" s="94"/>
      <c r="G79" s="94"/>
      <c r="H79" s="127"/>
      <c r="I79" s="122"/>
      <c r="J79" s="82" t="s">
        <v>104</v>
      </c>
    </row>
    <row r="80" spans="1:10" ht="12.75">
      <c r="A80" s="53" t="s">
        <v>85</v>
      </c>
      <c r="B80" s="108">
        <v>104.39</v>
      </c>
      <c r="C80" s="108">
        <v>38.827</v>
      </c>
      <c r="D80" s="108">
        <f t="shared" si="0"/>
        <v>143.21699999999998</v>
      </c>
      <c r="E80" s="89">
        <v>3192</v>
      </c>
      <c r="F80" s="89">
        <v>1365</v>
      </c>
      <c r="G80" s="89">
        <f t="shared" si="1"/>
        <v>4557</v>
      </c>
      <c r="H80" s="108">
        <v>16.4</v>
      </c>
      <c r="I80" s="108">
        <v>7.942</v>
      </c>
      <c r="J80" s="83">
        <f t="shared" si="8"/>
        <v>24.342</v>
      </c>
    </row>
    <row r="81" spans="1:10" ht="12.75">
      <c r="A81" s="53" t="s">
        <v>86</v>
      </c>
      <c r="B81" s="108">
        <v>144.5</v>
      </c>
      <c r="C81" s="108"/>
      <c r="D81" s="108">
        <f t="shared" si="0"/>
        <v>144.5</v>
      </c>
      <c r="E81" s="89">
        <v>4709</v>
      </c>
      <c r="F81" s="89"/>
      <c r="G81" s="89">
        <f t="shared" si="1"/>
        <v>4709</v>
      </c>
      <c r="H81" s="108">
        <v>50.1</v>
      </c>
      <c r="I81" s="108"/>
      <c r="J81" s="83">
        <f t="shared" si="8"/>
        <v>50.1</v>
      </c>
    </row>
    <row r="82" spans="1:10" ht="12.75">
      <c r="A82" s="50" t="s">
        <v>116</v>
      </c>
      <c r="B82" s="108">
        <v>82.79</v>
      </c>
      <c r="C82" s="108">
        <v>63.8628</v>
      </c>
      <c r="D82" s="108">
        <f t="shared" si="0"/>
        <v>146.6528</v>
      </c>
      <c r="E82" s="89">
        <v>4879</v>
      </c>
      <c r="F82" s="89">
        <v>2169</v>
      </c>
      <c r="G82" s="89">
        <f t="shared" si="1"/>
        <v>7048</v>
      </c>
      <c r="H82" s="108">
        <v>43.5</v>
      </c>
      <c r="I82" s="108">
        <v>17.201</v>
      </c>
      <c r="J82" s="83">
        <f t="shared" si="8"/>
        <v>60.701</v>
      </c>
    </row>
    <row r="83" spans="1:10" ht="12.75">
      <c r="A83" s="50" t="s">
        <v>114</v>
      </c>
      <c r="B83" s="108">
        <v>55.550000000000004</v>
      </c>
      <c r="C83" s="108">
        <v>25.743</v>
      </c>
      <c r="D83" s="108">
        <f t="shared" si="0"/>
        <v>81.293</v>
      </c>
      <c r="E83" s="89">
        <v>2063</v>
      </c>
      <c r="F83" s="89">
        <v>1051</v>
      </c>
      <c r="G83" s="89">
        <f t="shared" si="1"/>
        <v>3114</v>
      </c>
      <c r="H83" s="108">
        <v>23.83</v>
      </c>
      <c r="I83" s="108">
        <v>15.024000000000001</v>
      </c>
      <c r="J83" s="83">
        <f t="shared" si="8"/>
        <v>38.854</v>
      </c>
    </row>
    <row r="84" spans="1:10" ht="12.75">
      <c r="A84" s="53" t="s">
        <v>87</v>
      </c>
      <c r="B84" s="108">
        <v>21.2</v>
      </c>
      <c r="C84" s="108"/>
      <c r="D84" s="108">
        <f t="shared" si="0"/>
        <v>21.2</v>
      </c>
      <c r="E84" s="89">
        <v>600</v>
      </c>
      <c r="F84" s="89">
        <v>25</v>
      </c>
      <c r="G84" s="89">
        <f t="shared" si="1"/>
        <v>625</v>
      </c>
      <c r="H84" s="108">
        <v>6.4</v>
      </c>
      <c r="I84" s="108"/>
      <c r="J84" s="83">
        <f t="shared" si="8"/>
        <v>6.4</v>
      </c>
    </row>
    <row r="85" spans="1:10" ht="12.75">
      <c r="A85" s="53" t="s">
        <v>88</v>
      </c>
      <c r="B85" s="108">
        <v>256.04001</v>
      </c>
      <c r="C85" s="108">
        <v>52.052</v>
      </c>
      <c r="D85" s="108">
        <f t="shared" si="0"/>
        <v>308.09201</v>
      </c>
      <c r="E85" s="89">
        <v>9273</v>
      </c>
      <c r="F85" s="89">
        <v>3188</v>
      </c>
      <c r="G85" s="89">
        <f t="shared" si="1"/>
        <v>12461</v>
      </c>
      <c r="H85" s="108">
        <v>86.23</v>
      </c>
      <c r="I85" s="108">
        <v>11.158999999999999</v>
      </c>
      <c r="J85" s="83">
        <f t="shared" si="8"/>
        <v>97.38900000000001</v>
      </c>
    </row>
    <row r="86" spans="1:10" ht="12.75">
      <c r="A86" s="53" t="s">
        <v>89</v>
      </c>
      <c r="B86" s="108">
        <v>332.9</v>
      </c>
      <c r="C86" s="108">
        <v>40.73799999999999</v>
      </c>
      <c r="D86" s="108">
        <f t="shared" si="0"/>
        <v>373.638</v>
      </c>
      <c r="E86" s="89">
        <v>9648</v>
      </c>
      <c r="F86" s="89">
        <v>1603</v>
      </c>
      <c r="G86" s="89">
        <f t="shared" si="1"/>
        <v>11251</v>
      </c>
      <c r="H86" s="108">
        <v>58</v>
      </c>
      <c r="I86" s="108">
        <v>14.77415</v>
      </c>
      <c r="J86" s="83">
        <f t="shared" si="8"/>
        <v>72.77415</v>
      </c>
    </row>
    <row r="87" spans="1:10" ht="12.75">
      <c r="A87" s="53" t="s">
        <v>90</v>
      </c>
      <c r="B87" s="108">
        <v>175.2</v>
      </c>
      <c r="C87" s="108">
        <v>37.019000000000005</v>
      </c>
      <c r="D87" s="108">
        <f t="shared" si="0"/>
        <v>212.219</v>
      </c>
      <c r="E87" s="89">
        <v>4561</v>
      </c>
      <c r="F87" s="89">
        <v>1087</v>
      </c>
      <c r="G87" s="89">
        <f t="shared" si="1"/>
        <v>5648</v>
      </c>
      <c r="H87" s="108">
        <v>23.4</v>
      </c>
      <c r="I87" s="108">
        <v>7.945999999999999</v>
      </c>
      <c r="J87" s="83">
        <f t="shared" si="8"/>
        <v>31.345999999999997</v>
      </c>
    </row>
    <row r="88" spans="1:10" ht="12.75">
      <c r="A88" s="53" t="s">
        <v>91</v>
      </c>
      <c r="B88" s="108">
        <v>126</v>
      </c>
      <c r="C88" s="108"/>
      <c r="D88" s="108">
        <f t="shared" si="0"/>
        <v>126</v>
      </c>
      <c r="E88" s="89">
        <v>3586</v>
      </c>
      <c r="F88" s="89"/>
      <c r="G88" s="89">
        <f t="shared" si="1"/>
        <v>3586</v>
      </c>
      <c r="H88" s="108">
        <v>48.2</v>
      </c>
      <c r="I88" s="108"/>
      <c r="J88" s="83">
        <f t="shared" si="8"/>
        <v>48.2</v>
      </c>
    </row>
    <row r="89" spans="1:10" ht="12.75">
      <c r="A89" s="50" t="s">
        <v>119</v>
      </c>
      <c r="B89" s="108">
        <v>76.96</v>
      </c>
      <c r="C89" s="108">
        <v>45.82000000000001</v>
      </c>
      <c r="D89" s="108">
        <f t="shared" si="0"/>
        <v>122.78</v>
      </c>
      <c r="E89" s="89">
        <v>2920</v>
      </c>
      <c r="F89" s="89">
        <v>2056</v>
      </c>
      <c r="G89" s="89">
        <f t="shared" si="1"/>
        <v>4976</v>
      </c>
      <c r="H89" s="108">
        <v>19.89</v>
      </c>
      <c r="I89" s="108">
        <v>15.473</v>
      </c>
      <c r="J89" s="83">
        <f t="shared" si="8"/>
        <v>35.363</v>
      </c>
    </row>
    <row r="90" spans="1:10" ht="12.75">
      <c r="A90" s="53" t="s">
        <v>92</v>
      </c>
      <c r="B90" s="108">
        <v>37.8</v>
      </c>
      <c r="C90" s="108"/>
      <c r="D90" s="108">
        <f t="shared" si="0"/>
        <v>37.8</v>
      </c>
      <c r="E90" s="89">
        <v>1359</v>
      </c>
      <c r="F90" s="89"/>
      <c r="G90" s="89">
        <f t="shared" si="1"/>
        <v>1359</v>
      </c>
      <c r="H90" s="108">
        <v>15.61</v>
      </c>
      <c r="I90" s="108"/>
      <c r="J90" s="83">
        <f t="shared" si="8"/>
        <v>15.61</v>
      </c>
    </row>
    <row r="91" spans="1:10" ht="12.75">
      <c r="A91" s="53" t="s">
        <v>93</v>
      </c>
      <c r="B91" s="108">
        <v>76.82</v>
      </c>
      <c r="C91" s="108">
        <v>10.804</v>
      </c>
      <c r="D91" s="108">
        <f t="shared" si="0"/>
        <v>87.624</v>
      </c>
      <c r="E91" s="89">
        <v>1717</v>
      </c>
      <c r="F91" s="89">
        <v>159</v>
      </c>
      <c r="G91" s="89">
        <f t="shared" si="1"/>
        <v>1876</v>
      </c>
      <c r="H91" s="108">
        <v>16.63</v>
      </c>
      <c r="I91" s="108">
        <v>0.9470000000000001</v>
      </c>
      <c r="J91" s="83">
        <f t="shared" si="8"/>
        <v>17.576999999999998</v>
      </c>
    </row>
    <row r="92" spans="1:10" ht="12.75">
      <c r="A92" s="53" t="s">
        <v>94</v>
      </c>
      <c r="B92" s="108">
        <v>201.9</v>
      </c>
      <c r="C92" s="108">
        <v>46.272999999999996</v>
      </c>
      <c r="D92" s="108">
        <f t="shared" si="0"/>
        <v>248.173</v>
      </c>
      <c r="E92" s="89">
        <v>5904</v>
      </c>
      <c r="F92" s="89">
        <v>1464</v>
      </c>
      <c r="G92" s="89">
        <f t="shared" si="1"/>
        <v>7368</v>
      </c>
      <c r="H92" s="108">
        <v>43.050000000000004</v>
      </c>
      <c r="I92" s="108">
        <v>5.786</v>
      </c>
      <c r="J92" s="83">
        <f t="shared" si="8"/>
        <v>48.836000000000006</v>
      </c>
    </row>
    <row r="93" spans="1:10" ht="13.5" thickBot="1">
      <c r="A93" s="54"/>
      <c r="B93" s="123"/>
      <c r="C93" s="123"/>
      <c r="D93" s="123"/>
      <c r="E93" s="95"/>
      <c r="F93" s="95"/>
      <c r="G93" s="95"/>
      <c r="H93" s="123"/>
      <c r="I93" s="123"/>
      <c r="J93" s="84" t="s">
        <v>104</v>
      </c>
    </row>
    <row r="94" spans="1:10" ht="13.5" thickBot="1">
      <c r="A94" s="55" t="s">
        <v>103</v>
      </c>
      <c r="B94" s="124">
        <f aca="true" t="shared" si="10" ref="B94:I94">SUM(B80:B93)</f>
        <v>1692.05001</v>
      </c>
      <c r="C94" s="124">
        <f t="shared" si="10"/>
        <v>361.13879999999995</v>
      </c>
      <c r="D94" s="124">
        <f t="shared" si="10"/>
        <v>2053.18881</v>
      </c>
      <c r="E94" s="96">
        <f t="shared" si="10"/>
        <v>54411</v>
      </c>
      <c r="F94" s="96">
        <f t="shared" si="10"/>
        <v>14167</v>
      </c>
      <c r="G94" s="96">
        <f t="shared" si="10"/>
        <v>68578</v>
      </c>
      <c r="H94" s="124">
        <f t="shared" si="10"/>
        <v>451.23999999999995</v>
      </c>
      <c r="I94" s="124">
        <f t="shared" si="10"/>
        <v>96.25215</v>
      </c>
      <c r="J94" s="85">
        <f t="shared" si="8"/>
        <v>547.4921499999999</v>
      </c>
    </row>
    <row r="95" spans="1:10" ht="12.75">
      <c r="A95" s="56"/>
      <c r="B95" s="122"/>
      <c r="C95" s="122"/>
      <c r="D95" s="122"/>
      <c r="E95" s="94"/>
      <c r="F95" s="94"/>
      <c r="G95" s="94"/>
      <c r="H95" s="122"/>
      <c r="I95" s="122"/>
      <c r="J95" s="82" t="s">
        <v>104</v>
      </c>
    </row>
    <row r="96" spans="1:10" ht="12.75">
      <c r="A96" s="50" t="s">
        <v>95</v>
      </c>
      <c r="B96" s="108">
        <v>26.5</v>
      </c>
      <c r="C96" s="108">
        <v>15.803999999999998</v>
      </c>
      <c r="D96" s="108">
        <f t="shared" si="0"/>
        <v>42.304</v>
      </c>
      <c r="E96" s="89">
        <v>1243</v>
      </c>
      <c r="F96" s="89">
        <v>725</v>
      </c>
      <c r="G96" s="89">
        <f t="shared" si="1"/>
        <v>1968</v>
      </c>
      <c r="H96" s="108">
        <v>12.98</v>
      </c>
      <c r="I96" s="108">
        <v>2.673</v>
      </c>
      <c r="J96" s="83">
        <f t="shared" si="8"/>
        <v>15.653</v>
      </c>
    </row>
    <row r="97" spans="1:10" ht="12.75">
      <c r="A97" s="53" t="s">
        <v>96</v>
      </c>
      <c r="B97" s="108">
        <v>467.5</v>
      </c>
      <c r="C97" s="108"/>
      <c r="D97" s="108">
        <f aca="true" t="shared" si="11" ref="D97:D103">B97+C97</f>
        <v>467.5</v>
      </c>
      <c r="E97" s="89">
        <v>14594</v>
      </c>
      <c r="F97" s="89"/>
      <c r="G97" s="89">
        <f aca="true" t="shared" si="12" ref="G97:G103">E97+F97</f>
        <v>14594</v>
      </c>
      <c r="H97" s="108">
        <v>115.2</v>
      </c>
      <c r="I97" s="108"/>
      <c r="J97" s="83">
        <f t="shared" si="8"/>
        <v>115.2</v>
      </c>
    </row>
    <row r="98" spans="1:10" ht="12.75">
      <c r="A98" s="53" t="s">
        <v>97</v>
      </c>
      <c r="B98" s="108">
        <v>90.2</v>
      </c>
      <c r="C98" s="108">
        <v>94.22296999999999</v>
      </c>
      <c r="D98" s="108">
        <f t="shared" si="11"/>
        <v>184.42297</v>
      </c>
      <c r="E98" s="89">
        <v>2888</v>
      </c>
      <c r="F98" s="89">
        <v>4155</v>
      </c>
      <c r="G98" s="89">
        <f t="shared" si="12"/>
        <v>7043</v>
      </c>
      <c r="H98" s="108">
        <v>16.38</v>
      </c>
      <c r="I98" s="108">
        <v>33.0937</v>
      </c>
      <c r="J98" s="83">
        <f t="shared" si="8"/>
        <v>49.473699999999994</v>
      </c>
    </row>
    <row r="99" spans="1:10" ht="12.75">
      <c r="A99" s="53" t="s">
        <v>98</v>
      </c>
      <c r="B99" s="108">
        <v>269.65</v>
      </c>
      <c r="C99" s="108">
        <v>8.531</v>
      </c>
      <c r="D99" s="108">
        <f t="shared" si="11"/>
        <v>278.181</v>
      </c>
      <c r="E99" s="89">
        <v>9573</v>
      </c>
      <c r="F99" s="89">
        <v>300</v>
      </c>
      <c r="G99" s="89">
        <f t="shared" si="12"/>
        <v>9873</v>
      </c>
      <c r="H99" s="108">
        <v>48.2</v>
      </c>
      <c r="I99" s="108">
        <v>2.745</v>
      </c>
      <c r="J99" s="83">
        <f t="shared" si="8"/>
        <v>50.945</v>
      </c>
    </row>
    <row r="100" spans="1:10" ht="12.75">
      <c r="A100" s="53" t="s">
        <v>99</v>
      </c>
      <c r="B100" s="108">
        <v>44.269</v>
      </c>
      <c r="C100" s="108">
        <v>58.053</v>
      </c>
      <c r="D100" s="108">
        <f t="shared" si="11"/>
        <v>102.322</v>
      </c>
      <c r="E100" s="89">
        <v>1915</v>
      </c>
      <c r="F100" s="89">
        <v>2542</v>
      </c>
      <c r="G100" s="89">
        <f t="shared" si="12"/>
        <v>4457</v>
      </c>
      <c r="H100" s="108">
        <v>15.245</v>
      </c>
      <c r="I100" s="108">
        <v>17.043</v>
      </c>
      <c r="J100" s="83">
        <f t="shared" si="8"/>
        <v>32.288</v>
      </c>
    </row>
    <row r="101" spans="1:10" ht="12.75">
      <c r="A101" s="53" t="s">
        <v>100</v>
      </c>
      <c r="B101" s="108">
        <v>54.9</v>
      </c>
      <c r="C101" s="108">
        <v>9</v>
      </c>
      <c r="D101" s="108">
        <f t="shared" si="11"/>
        <v>63.9</v>
      </c>
      <c r="E101" s="89">
        <v>1866</v>
      </c>
      <c r="F101" s="89">
        <v>98</v>
      </c>
      <c r="G101" s="89">
        <f t="shared" si="12"/>
        <v>1964</v>
      </c>
      <c r="H101" s="108">
        <v>11.9</v>
      </c>
      <c r="I101" s="108">
        <v>0.5</v>
      </c>
      <c r="J101" s="83">
        <f t="shared" si="8"/>
        <v>12.4</v>
      </c>
    </row>
    <row r="102" spans="1:10" ht="12.75">
      <c r="A102" s="50" t="s">
        <v>120</v>
      </c>
      <c r="B102" s="108">
        <v>102.51</v>
      </c>
      <c r="C102" s="108">
        <v>38.974</v>
      </c>
      <c r="D102" s="108">
        <f t="shared" si="11"/>
        <v>141.484</v>
      </c>
      <c r="E102" s="89">
        <v>4521</v>
      </c>
      <c r="F102" s="89">
        <v>1487</v>
      </c>
      <c r="G102" s="89">
        <f t="shared" si="12"/>
        <v>6008</v>
      </c>
      <c r="H102" s="108">
        <v>51.26</v>
      </c>
      <c r="I102" s="108">
        <v>15.156</v>
      </c>
      <c r="J102" s="83">
        <f t="shared" si="8"/>
        <v>66.416</v>
      </c>
    </row>
    <row r="103" spans="1:10" ht="12.75">
      <c r="A103" s="53" t="s">
        <v>101</v>
      </c>
      <c r="B103" s="108">
        <v>91.6</v>
      </c>
      <c r="C103" s="108">
        <v>50.50000000000001</v>
      </c>
      <c r="D103" s="108">
        <f t="shared" si="11"/>
        <v>142.1</v>
      </c>
      <c r="E103" s="89">
        <v>4377</v>
      </c>
      <c r="F103" s="89">
        <v>3027</v>
      </c>
      <c r="G103" s="89">
        <f t="shared" si="12"/>
        <v>7404</v>
      </c>
      <c r="H103" s="108">
        <v>43.5</v>
      </c>
      <c r="I103" s="108">
        <v>14.2895</v>
      </c>
      <c r="J103" s="83">
        <f t="shared" si="8"/>
        <v>57.789500000000004</v>
      </c>
    </row>
    <row r="104" spans="1:10" ht="13.5" thickBot="1">
      <c r="A104" s="51"/>
      <c r="B104" s="123"/>
      <c r="C104" s="123"/>
      <c r="D104" s="123"/>
      <c r="E104" s="95"/>
      <c r="F104" s="95"/>
      <c r="G104" s="95"/>
      <c r="H104" s="123"/>
      <c r="I104" s="123"/>
      <c r="J104" s="84" t="s">
        <v>104</v>
      </c>
    </row>
    <row r="105" spans="1:10" ht="13.5" thickBot="1">
      <c r="A105" s="55" t="s">
        <v>5</v>
      </c>
      <c r="B105" s="124">
        <f aca="true" t="shared" si="13" ref="B105:I105">SUM(B96:B104)</f>
        <v>1147.129</v>
      </c>
      <c r="C105" s="124">
        <f t="shared" si="13"/>
        <v>275.08497</v>
      </c>
      <c r="D105" s="124">
        <f t="shared" si="13"/>
        <v>1422.2139699999998</v>
      </c>
      <c r="E105" s="96">
        <f t="shared" si="13"/>
        <v>40977</v>
      </c>
      <c r="F105" s="48">
        <f t="shared" si="13"/>
        <v>12334</v>
      </c>
      <c r="G105" s="96">
        <f t="shared" si="13"/>
        <v>53311</v>
      </c>
      <c r="H105" s="64">
        <f t="shared" si="13"/>
        <v>314.665</v>
      </c>
      <c r="I105" s="64">
        <f t="shared" si="13"/>
        <v>85.5002</v>
      </c>
      <c r="J105" s="85">
        <f t="shared" si="8"/>
        <v>400.1652</v>
      </c>
    </row>
    <row r="106" spans="1:10" ht="12.75">
      <c r="A106" s="59"/>
      <c r="B106" s="62"/>
      <c r="C106" s="62"/>
      <c r="D106" s="62"/>
      <c r="E106" s="45"/>
      <c r="F106" s="45"/>
      <c r="G106" s="45" t="s">
        <v>104</v>
      </c>
      <c r="H106" s="62"/>
      <c r="I106" s="62"/>
      <c r="J106" s="62" t="s">
        <v>104</v>
      </c>
    </row>
    <row r="107" spans="1:10" ht="13.5" thickBot="1">
      <c r="A107" s="103" t="s">
        <v>106</v>
      </c>
      <c r="B107" s="107">
        <f>B16+B26+B38+B48+B62+B78+B94+B105</f>
        <v>9741.857040000003</v>
      </c>
      <c r="C107" s="107">
        <f>C16+C26+C38+C48+C62+C78+C94+C105</f>
        <v>1912.86947</v>
      </c>
      <c r="D107" s="107">
        <f aca="true" t="shared" si="14" ref="D107:J107">D16+D26+D38+D48+D62+D78+D94+D105</f>
        <v>11654.72651</v>
      </c>
      <c r="E107" s="105">
        <f>E16+E26+E38+E48+E62+E78+E94+E105</f>
        <v>336664</v>
      </c>
      <c r="F107" s="105">
        <f>F16+F26+F38+F48+F62+F78+F94+F105</f>
        <v>85575</v>
      </c>
      <c r="G107" s="105">
        <f t="shared" si="14"/>
        <v>422239</v>
      </c>
      <c r="H107" s="107">
        <f>H16+H26+H38+H48+H62+H78+H94+H105</f>
        <v>2383.315</v>
      </c>
      <c r="I107" s="107">
        <f>I16+I26+I38+I48+I62+I78+I94+I105</f>
        <v>701.5286800000001</v>
      </c>
      <c r="J107" s="109">
        <f t="shared" si="14"/>
        <v>3084.84368</v>
      </c>
    </row>
  </sheetData>
  <sheetProtection/>
  <mergeCells count="18">
    <mergeCell ref="A2:J2"/>
    <mergeCell ref="A3:J3"/>
    <mergeCell ref="A5:A10"/>
    <mergeCell ref="B10:D10"/>
    <mergeCell ref="E5:G7"/>
    <mergeCell ref="H10:J10"/>
    <mergeCell ref="E8:E9"/>
    <mergeCell ref="F8:F9"/>
    <mergeCell ref="B5:D7"/>
    <mergeCell ref="B8:B9"/>
    <mergeCell ref="C8:C9"/>
    <mergeCell ref="D8:D9"/>
    <mergeCell ref="G8:G9"/>
    <mergeCell ref="E10:G10"/>
    <mergeCell ref="H5:J7"/>
    <mergeCell ref="H8:H9"/>
    <mergeCell ref="I8:I9"/>
    <mergeCell ref="J8:J9"/>
  </mergeCells>
  <printOptions/>
  <pageMargins left="0.7480314960629921" right="0.5511811023622047" top="0.984251968503937" bottom="0.984251968503937" header="0.5118110236220472" footer="0.5118110236220472"/>
  <pageSetup firstPageNumber="154" useFirstPageNumber="1" horizontalDpi="300" verticalDpi="300" orientation="portrait" paperSize="9" r:id="rId1"/>
  <headerFooter alignWithMargins="0">
    <oddFooter>&amp;R&amp;8Príloha č. 5 Plánu rozvoja VK v SR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Q167"/>
  <sheetViews>
    <sheetView view="pageLayout" workbookViewId="0" topLeftCell="A35">
      <selection activeCell="R97" sqref="R97"/>
    </sheetView>
  </sheetViews>
  <sheetFormatPr defaultColWidth="9.140625" defaultRowHeight="12.75"/>
  <cols>
    <col min="1" max="1" width="19.140625" style="14" customWidth="1"/>
    <col min="2" max="2" width="7.7109375" style="20" customWidth="1"/>
    <col min="3" max="4" width="7.7109375" style="25" customWidth="1"/>
    <col min="5" max="16" width="7.7109375" style="20" customWidth="1"/>
    <col min="17" max="17" width="9.140625" style="19" customWidth="1"/>
    <col min="18" max="18" width="21.140625" style="41" customWidth="1"/>
    <col min="19" max="19" width="9.421875" style="42" bestFit="1" customWidth="1"/>
    <col min="20" max="119" width="9.140625" style="21" customWidth="1"/>
    <col min="120" max="16384" width="9.140625" style="19" customWidth="1"/>
  </cols>
  <sheetData>
    <row r="1" spans="1:121" s="24" customFormat="1" ht="12.75" customHeight="1">
      <c r="A1" s="1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</row>
    <row r="2" spans="1:121" s="24" customFormat="1" ht="12.75">
      <c r="A2" s="238" t="s">
        <v>105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8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</row>
    <row r="3" spans="1:121" s="24" customFormat="1" ht="12.75">
      <c r="A3" s="240" t="s">
        <v>121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18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</row>
    <row r="4" spans="1:121" s="24" customFormat="1" ht="13.5" thickBot="1">
      <c r="A4" s="1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111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</row>
    <row r="5" spans="1:121" s="24" customFormat="1" ht="12.75">
      <c r="A5" s="201" t="s">
        <v>0</v>
      </c>
      <c r="B5" s="227" t="s">
        <v>117</v>
      </c>
      <c r="C5" s="227"/>
      <c r="D5" s="227"/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9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</row>
    <row r="6" spans="1:121" s="24" customFormat="1" ht="12.75">
      <c r="A6" s="202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231"/>
      <c r="N6" s="231"/>
      <c r="O6" s="231"/>
      <c r="P6" s="23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</row>
    <row r="7" spans="1:121" s="24" customFormat="1" ht="12.75" customHeight="1">
      <c r="A7" s="202"/>
      <c r="B7" s="230" t="s">
        <v>2</v>
      </c>
      <c r="C7" s="230"/>
      <c r="D7" s="230"/>
      <c r="E7" s="231" t="s">
        <v>13</v>
      </c>
      <c r="F7" s="236"/>
      <c r="G7" s="237"/>
      <c r="H7" s="231" t="s">
        <v>14</v>
      </c>
      <c r="I7" s="236"/>
      <c r="J7" s="237"/>
      <c r="K7" s="231" t="s">
        <v>8</v>
      </c>
      <c r="L7" s="236"/>
      <c r="M7" s="237"/>
      <c r="N7" s="231" t="s">
        <v>26</v>
      </c>
      <c r="O7" s="236"/>
      <c r="P7" s="241" t="s">
        <v>26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</row>
    <row r="8" spans="1:121" s="24" customFormat="1" ht="12.75" customHeight="1">
      <c r="A8" s="202"/>
      <c r="B8" s="230" t="s">
        <v>6</v>
      </c>
      <c r="C8" s="230" t="s">
        <v>7</v>
      </c>
      <c r="D8" s="230" t="s">
        <v>2</v>
      </c>
      <c r="E8" s="230" t="s">
        <v>6</v>
      </c>
      <c r="F8" s="230" t="s">
        <v>7</v>
      </c>
      <c r="G8" s="230" t="s">
        <v>2</v>
      </c>
      <c r="H8" s="230" t="s">
        <v>6</v>
      </c>
      <c r="I8" s="230" t="s">
        <v>7</v>
      </c>
      <c r="J8" s="230" t="s">
        <v>2</v>
      </c>
      <c r="K8" s="230" t="s">
        <v>6</v>
      </c>
      <c r="L8" s="230" t="s">
        <v>7</v>
      </c>
      <c r="M8" s="230" t="s">
        <v>2</v>
      </c>
      <c r="N8" s="230" t="s">
        <v>6</v>
      </c>
      <c r="O8" s="230" t="s">
        <v>7</v>
      </c>
      <c r="P8" s="232" t="s">
        <v>2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</row>
    <row r="9" spans="1:121" s="24" customFormat="1" ht="12.75" customHeight="1">
      <c r="A9" s="202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2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</row>
    <row r="10" spans="1:121" s="24" customFormat="1" ht="13.5" thickBot="1">
      <c r="A10" s="203"/>
      <c r="B10" s="233" t="s">
        <v>25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  <c r="M10" s="234"/>
      <c r="N10" s="234"/>
      <c r="O10" s="234"/>
      <c r="P10" s="23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</row>
    <row r="11" spans="1:121" ht="12.75" customHeight="1">
      <c r="A11" s="49" t="s">
        <v>34</v>
      </c>
      <c r="B11" s="97">
        <v>47981</v>
      </c>
      <c r="C11" s="94"/>
      <c r="D11" s="94">
        <f>SUM(B11:C11)</f>
        <v>47981</v>
      </c>
      <c r="E11" s="97">
        <v>16805</v>
      </c>
      <c r="F11" s="97"/>
      <c r="G11" s="97">
        <v>16805</v>
      </c>
      <c r="H11" s="97">
        <v>13526</v>
      </c>
      <c r="I11" s="97"/>
      <c r="J11" s="97">
        <v>13526</v>
      </c>
      <c r="K11" s="97">
        <v>4248</v>
      </c>
      <c r="L11" s="161"/>
      <c r="M11" s="161">
        <v>4248</v>
      </c>
      <c r="N11" s="161">
        <v>13402</v>
      </c>
      <c r="O11" s="161"/>
      <c r="P11" s="98">
        <v>13402</v>
      </c>
      <c r="Q11" s="20"/>
      <c r="R11" s="23"/>
      <c r="S11" s="21"/>
      <c r="DP11" s="21"/>
      <c r="DQ11" s="21"/>
    </row>
    <row r="12" spans="1:121" ht="12.75" customHeight="1">
      <c r="A12" s="50" t="s">
        <v>35</v>
      </c>
      <c r="B12" s="91">
        <v>1596</v>
      </c>
      <c r="C12" s="89">
        <v>1690.7069900000001</v>
      </c>
      <c r="D12" s="89">
        <f>SUM(B12:C12)</f>
        <v>3286.70699</v>
      </c>
      <c r="E12" s="91">
        <v>529</v>
      </c>
      <c r="F12" s="91">
        <v>1464.25298</v>
      </c>
      <c r="G12" s="91">
        <v>1993.25298</v>
      </c>
      <c r="H12" s="91">
        <v>298</v>
      </c>
      <c r="I12" s="91">
        <v>21.565</v>
      </c>
      <c r="J12" s="91">
        <v>319.565</v>
      </c>
      <c r="K12" s="91">
        <v>222</v>
      </c>
      <c r="L12" s="162">
        <v>0</v>
      </c>
      <c r="M12" s="162">
        <v>222</v>
      </c>
      <c r="N12" s="162">
        <v>547</v>
      </c>
      <c r="O12" s="162">
        <v>204.8890100000001</v>
      </c>
      <c r="P12" s="99">
        <v>751.8890100000001</v>
      </c>
      <c r="Q12" s="20"/>
      <c r="R12" s="23"/>
      <c r="S12" s="21"/>
      <c r="DP12" s="21"/>
      <c r="DQ12" s="21"/>
    </row>
    <row r="13" spans="1:121" ht="12.75" customHeight="1">
      <c r="A13" s="50" t="s">
        <v>33</v>
      </c>
      <c r="B13" s="91">
        <v>1921</v>
      </c>
      <c r="C13" s="89">
        <v>477.77002000000005</v>
      </c>
      <c r="D13" s="89">
        <f>SUM(B13:C13)</f>
        <v>2398.77002</v>
      </c>
      <c r="E13" s="91">
        <v>419</v>
      </c>
      <c r="F13" s="91">
        <v>466.17802000000006</v>
      </c>
      <c r="G13" s="91">
        <v>885.1780200000001</v>
      </c>
      <c r="H13" s="91">
        <v>276</v>
      </c>
      <c r="I13" s="91">
        <v>11.592</v>
      </c>
      <c r="J13" s="91">
        <v>287.592</v>
      </c>
      <c r="K13" s="91">
        <v>249</v>
      </c>
      <c r="L13" s="162">
        <v>0</v>
      </c>
      <c r="M13" s="162">
        <v>249</v>
      </c>
      <c r="N13" s="162">
        <v>977</v>
      </c>
      <c r="O13" s="162">
        <v>0</v>
      </c>
      <c r="P13" s="99">
        <v>977</v>
      </c>
      <c r="Q13" s="20"/>
      <c r="R13" s="23"/>
      <c r="S13" s="21"/>
      <c r="DP13" s="21"/>
      <c r="DQ13" s="21"/>
    </row>
    <row r="14" spans="1:121" ht="12.75" customHeight="1">
      <c r="A14" s="50" t="s">
        <v>36</v>
      </c>
      <c r="B14" s="91">
        <v>1748</v>
      </c>
      <c r="C14" s="89">
        <v>601.82901</v>
      </c>
      <c r="D14" s="89">
        <f>SUM(B14:C14)</f>
        <v>2349.82901</v>
      </c>
      <c r="E14" s="91">
        <v>425</v>
      </c>
      <c r="F14" s="91">
        <v>556.82901</v>
      </c>
      <c r="G14" s="91">
        <v>981.82901</v>
      </c>
      <c r="H14" s="91">
        <v>172</v>
      </c>
      <c r="I14" s="91">
        <v>0</v>
      </c>
      <c r="J14" s="91">
        <v>172</v>
      </c>
      <c r="K14" s="91">
        <v>182</v>
      </c>
      <c r="L14" s="162">
        <v>15</v>
      </c>
      <c r="M14" s="162">
        <v>197</v>
      </c>
      <c r="N14" s="162">
        <v>969</v>
      </c>
      <c r="O14" s="162">
        <v>30</v>
      </c>
      <c r="P14" s="99">
        <v>999</v>
      </c>
      <c r="Q14" s="20"/>
      <c r="R14" s="23"/>
      <c r="S14" s="21"/>
      <c r="DP14" s="21"/>
      <c r="DQ14" s="21"/>
    </row>
    <row r="15" spans="1:121" ht="12.75" customHeight="1" thickBot="1">
      <c r="A15" s="51"/>
      <c r="B15" s="131"/>
      <c r="C15" s="95"/>
      <c r="D15" s="95" t="s">
        <v>104</v>
      </c>
      <c r="E15" s="131"/>
      <c r="F15" s="131"/>
      <c r="G15" s="131"/>
      <c r="H15" s="131"/>
      <c r="I15" s="131"/>
      <c r="J15" s="131"/>
      <c r="K15" s="131"/>
      <c r="L15" s="163"/>
      <c r="M15" s="163"/>
      <c r="N15" s="163"/>
      <c r="O15" s="163"/>
      <c r="P15" s="134"/>
      <c r="R15" s="23"/>
      <c r="S15" s="21"/>
      <c r="DP15" s="21"/>
      <c r="DQ15" s="21"/>
    </row>
    <row r="16" spans="1:121" s="22" customFormat="1" ht="12.75" customHeight="1" thickBot="1">
      <c r="A16" s="52" t="s">
        <v>3</v>
      </c>
      <c r="B16" s="132">
        <f>SUM(B11:B15)</f>
        <v>53246</v>
      </c>
      <c r="C16" s="132">
        <f aca="true" t="shared" si="0" ref="C16:P16">SUM(C11:C15)</f>
        <v>2770.30602</v>
      </c>
      <c r="D16" s="132">
        <f t="shared" si="0"/>
        <v>56016.30602</v>
      </c>
      <c r="E16" s="132">
        <f t="shared" si="0"/>
        <v>18178</v>
      </c>
      <c r="F16" s="132">
        <f t="shared" si="0"/>
        <v>2487.26001</v>
      </c>
      <c r="G16" s="132">
        <f t="shared" si="0"/>
        <v>20665.26001</v>
      </c>
      <c r="H16" s="132">
        <f t="shared" si="0"/>
        <v>14272</v>
      </c>
      <c r="I16" s="132">
        <f t="shared" si="0"/>
        <v>33.157000000000004</v>
      </c>
      <c r="J16" s="132">
        <f t="shared" si="0"/>
        <v>14305.157000000001</v>
      </c>
      <c r="K16" s="132">
        <f t="shared" si="0"/>
        <v>4901</v>
      </c>
      <c r="L16" s="132">
        <f t="shared" si="0"/>
        <v>15</v>
      </c>
      <c r="M16" s="132">
        <f t="shared" si="0"/>
        <v>4916</v>
      </c>
      <c r="N16" s="132">
        <f t="shared" si="0"/>
        <v>15895</v>
      </c>
      <c r="O16" s="132">
        <f t="shared" si="0"/>
        <v>234.8890100000001</v>
      </c>
      <c r="P16" s="133">
        <f t="shared" si="0"/>
        <v>16129.88901</v>
      </c>
      <c r="Q16" s="20"/>
      <c r="R16" s="2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121" ht="12.75" customHeight="1">
      <c r="A17" s="49"/>
      <c r="B17" s="97"/>
      <c r="C17" s="94"/>
      <c r="D17" s="94" t="s">
        <v>104</v>
      </c>
      <c r="E17" s="97"/>
      <c r="F17" s="97"/>
      <c r="G17" s="97"/>
      <c r="H17" s="97"/>
      <c r="I17" s="97"/>
      <c r="J17" s="97"/>
      <c r="K17" s="97"/>
      <c r="L17" s="161"/>
      <c r="M17" s="161"/>
      <c r="N17" s="161"/>
      <c r="O17" s="161"/>
      <c r="P17" s="98"/>
      <c r="R17" s="23"/>
      <c r="S17" s="21"/>
      <c r="DP17" s="21"/>
      <c r="DQ17" s="21"/>
    </row>
    <row r="18" spans="1:121" ht="12.75" customHeight="1">
      <c r="A18" s="50" t="s">
        <v>37</v>
      </c>
      <c r="B18" s="91">
        <v>8465.50977</v>
      </c>
      <c r="C18" s="89">
        <v>136.24575000000002</v>
      </c>
      <c r="D18" s="89">
        <v>8601.75552</v>
      </c>
      <c r="E18" s="91">
        <v>1927.92004</v>
      </c>
      <c r="F18" s="91">
        <v>136.24575000000002</v>
      </c>
      <c r="G18" s="91">
        <v>2064.16579</v>
      </c>
      <c r="H18" s="91">
        <v>1622.80005</v>
      </c>
      <c r="I18" s="91">
        <v>0</v>
      </c>
      <c r="J18" s="91">
        <v>1622.80005</v>
      </c>
      <c r="K18" s="91">
        <v>943.70001</v>
      </c>
      <c r="L18" s="162">
        <v>0</v>
      </c>
      <c r="M18" s="162">
        <v>943.70001</v>
      </c>
      <c r="N18" s="162">
        <v>3971.09</v>
      </c>
      <c r="O18" s="162">
        <v>0</v>
      </c>
      <c r="P18" s="99">
        <v>3971.09</v>
      </c>
      <c r="Q18" s="20"/>
      <c r="R18" s="23"/>
      <c r="S18" s="21"/>
      <c r="DP18" s="21"/>
      <c r="DQ18" s="21"/>
    </row>
    <row r="19" spans="1:121" ht="12.75" customHeight="1">
      <c r="A19" s="50" t="s">
        <v>42</v>
      </c>
      <c r="B19" s="91">
        <v>3210.37988</v>
      </c>
      <c r="C19" s="89">
        <v>332.338</v>
      </c>
      <c r="D19" s="89">
        <v>3542.71788</v>
      </c>
      <c r="E19" s="91">
        <v>1735.56995</v>
      </c>
      <c r="F19" s="91">
        <v>331.338</v>
      </c>
      <c r="G19" s="91">
        <v>2066.9079500000003</v>
      </c>
      <c r="H19" s="91">
        <v>174.63</v>
      </c>
      <c r="I19" s="91">
        <v>0</v>
      </c>
      <c r="J19" s="91">
        <v>174.63</v>
      </c>
      <c r="K19" s="91">
        <v>532.41998</v>
      </c>
      <c r="L19" s="162">
        <v>1</v>
      </c>
      <c r="M19" s="162">
        <v>533.41998</v>
      </c>
      <c r="N19" s="162">
        <v>767.76001</v>
      </c>
      <c r="O19" s="162">
        <v>0</v>
      </c>
      <c r="P19" s="99">
        <v>767.76001</v>
      </c>
      <c r="Q19" s="20"/>
      <c r="R19" s="23"/>
      <c r="S19" s="21"/>
      <c r="DP19" s="21"/>
      <c r="DQ19" s="21"/>
    </row>
    <row r="20" spans="1:121" ht="12.75" customHeight="1">
      <c r="A20" s="50" t="s">
        <v>43</v>
      </c>
      <c r="B20" s="91">
        <v>1803.2</v>
      </c>
      <c r="C20" s="89">
        <v>49.775</v>
      </c>
      <c r="D20" s="89">
        <v>1852.9750000000001</v>
      </c>
      <c r="E20" s="91">
        <v>788.4</v>
      </c>
      <c r="F20" s="91">
        <v>38.775</v>
      </c>
      <c r="G20" s="91">
        <v>827.175</v>
      </c>
      <c r="H20" s="91">
        <v>1006</v>
      </c>
      <c r="I20" s="91">
        <v>0</v>
      </c>
      <c r="J20" s="91">
        <v>1006</v>
      </c>
      <c r="K20" s="91">
        <v>1.5</v>
      </c>
      <c r="L20" s="162">
        <v>0</v>
      </c>
      <c r="M20" s="162">
        <v>1.5</v>
      </c>
      <c r="N20" s="162">
        <v>7.3</v>
      </c>
      <c r="O20" s="162">
        <v>11</v>
      </c>
      <c r="P20" s="99">
        <v>18.3</v>
      </c>
      <c r="Q20" s="20"/>
      <c r="R20" s="23"/>
      <c r="S20" s="21"/>
      <c r="DP20" s="21"/>
      <c r="DQ20" s="21"/>
    </row>
    <row r="21" spans="1:121" ht="12.75" customHeight="1">
      <c r="A21" s="50" t="s">
        <v>115</v>
      </c>
      <c r="B21" s="91">
        <v>4956.7002</v>
      </c>
      <c r="C21" s="89">
        <v>174.27700000000002</v>
      </c>
      <c r="D21" s="89">
        <v>5130.9772</v>
      </c>
      <c r="E21" s="91">
        <v>1235</v>
      </c>
      <c r="F21" s="91">
        <v>174.27700000000002</v>
      </c>
      <c r="G21" s="91">
        <v>1409.277</v>
      </c>
      <c r="H21" s="91">
        <v>915.8</v>
      </c>
      <c r="I21" s="91">
        <v>0</v>
      </c>
      <c r="J21" s="91">
        <v>915.8</v>
      </c>
      <c r="K21" s="91">
        <v>589</v>
      </c>
      <c r="L21" s="162">
        <v>0</v>
      </c>
      <c r="M21" s="162">
        <v>589</v>
      </c>
      <c r="N21" s="162">
        <v>2217</v>
      </c>
      <c r="O21" s="162">
        <v>0</v>
      </c>
      <c r="P21" s="99">
        <v>2217</v>
      </c>
      <c r="Q21" s="20"/>
      <c r="R21" s="23"/>
      <c r="S21" s="21"/>
      <c r="DP21" s="21"/>
      <c r="DQ21" s="21"/>
    </row>
    <row r="22" spans="1:121" ht="12.75" customHeight="1">
      <c r="A22" s="50" t="s">
        <v>38</v>
      </c>
      <c r="B22" s="91">
        <v>2216</v>
      </c>
      <c r="C22" s="89">
        <v>183.55700000000002</v>
      </c>
      <c r="D22" s="89">
        <v>2399.557</v>
      </c>
      <c r="E22" s="91">
        <v>944</v>
      </c>
      <c r="F22" s="91">
        <v>183.55700000000002</v>
      </c>
      <c r="G22" s="91">
        <v>1127.557</v>
      </c>
      <c r="H22" s="91">
        <v>301</v>
      </c>
      <c r="I22" s="91">
        <v>0</v>
      </c>
      <c r="J22" s="91">
        <v>301</v>
      </c>
      <c r="K22" s="91">
        <v>150</v>
      </c>
      <c r="L22" s="162">
        <v>0</v>
      </c>
      <c r="M22" s="162">
        <v>150</v>
      </c>
      <c r="N22" s="162">
        <v>821</v>
      </c>
      <c r="O22" s="162">
        <v>0</v>
      </c>
      <c r="P22" s="99">
        <v>821</v>
      </c>
      <c r="Q22" s="20"/>
      <c r="R22" s="23"/>
      <c r="S22" s="21"/>
      <c r="DP22" s="21"/>
      <c r="DQ22" s="21"/>
    </row>
    <row r="23" spans="1:121" ht="12.75" customHeight="1">
      <c r="A23" s="50" t="s">
        <v>39</v>
      </c>
      <c r="B23" s="91">
        <v>1908</v>
      </c>
      <c r="C23" s="89">
        <v>92.349</v>
      </c>
      <c r="D23" s="89">
        <v>2000.349</v>
      </c>
      <c r="E23" s="91">
        <v>507</v>
      </c>
      <c r="F23" s="91">
        <v>92.349</v>
      </c>
      <c r="G23" s="91">
        <v>599.349</v>
      </c>
      <c r="H23" s="91">
        <v>424</v>
      </c>
      <c r="I23" s="91">
        <v>0</v>
      </c>
      <c r="J23" s="91">
        <v>424</v>
      </c>
      <c r="K23" s="91">
        <v>179</v>
      </c>
      <c r="L23" s="162">
        <v>0</v>
      </c>
      <c r="M23" s="162">
        <v>179</v>
      </c>
      <c r="N23" s="162">
        <v>798</v>
      </c>
      <c r="O23" s="162">
        <v>0</v>
      </c>
      <c r="P23" s="99">
        <v>798</v>
      </c>
      <c r="Q23" s="20"/>
      <c r="R23" s="23"/>
      <c r="S23" s="21"/>
      <c r="DP23" s="21"/>
      <c r="DQ23" s="21"/>
    </row>
    <row r="24" spans="1:121" ht="12.75" customHeight="1">
      <c r="A24" s="50" t="s">
        <v>41</v>
      </c>
      <c r="B24" s="91">
        <v>9888</v>
      </c>
      <c r="C24" s="89">
        <v>319.914</v>
      </c>
      <c r="D24" s="89">
        <v>10207.914</v>
      </c>
      <c r="E24" s="91">
        <v>3270</v>
      </c>
      <c r="F24" s="91">
        <v>306.914</v>
      </c>
      <c r="G24" s="91">
        <v>3576.9139999999998</v>
      </c>
      <c r="H24" s="91">
        <v>2360</v>
      </c>
      <c r="I24" s="91">
        <v>0</v>
      </c>
      <c r="J24" s="91">
        <v>2360</v>
      </c>
      <c r="K24" s="91">
        <v>1134</v>
      </c>
      <c r="L24" s="162">
        <v>3</v>
      </c>
      <c r="M24" s="162">
        <v>1137</v>
      </c>
      <c r="N24" s="162">
        <v>3123.9</v>
      </c>
      <c r="O24" s="162">
        <v>10</v>
      </c>
      <c r="P24" s="99">
        <v>3133.9</v>
      </c>
      <c r="Q24" s="20"/>
      <c r="R24" s="23"/>
      <c r="S24" s="21"/>
      <c r="DP24" s="21"/>
      <c r="DQ24" s="21"/>
    </row>
    <row r="25" spans="1:121" ht="12.75" customHeight="1" thickBot="1">
      <c r="A25" s="51"/>
      <c r="B25" s="131"/>
      <c r="C25" s="95"/>
      <c r="D25" s="95" t="s">
        <v>104</v>
      </c>
      <c r="E25" s="131"/>
      <c r="F25" s="131"/>
      <c r="G25" s="131"/>
      <c r="H25" s="131"/>
      <c r="I25" s="131"/>
      <c r="J25" s="131"/>
      <c r="K25" s="131"/>
      <c r="L25" s="163"/>
      <c r="M25" s="163"/>
      <c r="N25" s="163"/>
      <c r="O25" s="163"/>
      <c r="P25" s="134"/>
      <c r="R25" s="23"/>
      <c r="S25" s="21"/>
      <c r="DP25" s="21"/>
      <c r="DQ25" s="21"/>
    </row>
    <row r="26" spans="1:121" s="22" customFormat="1" ht="12.75" customHeight="1" thickBot="1">
      <c r="A26" s="52" t="s">
        <v>4</v>
      </c>
      <c r="B26" s="132">
        <f>SUM(B18:B25)</f>
        <v>32447.78985</v>
      </c>
      <c r="C26" s="132">
        <f aca="true" t="shared" si="1" ref="C26:P26">SUM(C18:C25)</f>
        <v>1288.45575</v>
      </c>
      <c r="D26" s="132">
        <f t="shared" si="1"/>
        <v>33736.2456</v>
      </c>
      <c r="E26" s="132">
        <f t="shared" si="1"/>
        <v>10407.88999</v>
      </c>
      <c r="F26" s="132">
        <f t="shared" si="1"/>
        <v>1263.45575</v>
      </c>
      <c r="G26" s="132">
        <f t="shared" si="1"/>
        <v>11671.34574</v>
      </c>
      <c r="H26" s="132">
        <f t="shared" si="1"/>
        <v>6804.23005</v>
      </c>
      <c r="I26" s="132">
        <f t="shared" si="1"/>
        <v>0</v>
      </c>
      <c r="J26" s="132">
        <f t="shared" si="1"/>
        <v>6804.23005</v>
      </c>
      <c r="K26" s="132">
        <f t="shared" si="1"/>
        <v>3529.61999</v>
      </c>
      <c r="L26" s="132">
        <f t="shared" si="1"/>
        <v>4</v>
      </c>
      <c r="M26" s="132">
        <f t="shared" si="1"/>
        <v>3533.61999</v>
      </c>
      <c r="N26" s="132">
        <f t="shared" si="1"/>
        <v>11706.05001</v>
      </c>
      <c r="O26" s="132">
        <f t="shared" si="1"/>
        <v>21</v>
      </c>
      <c r="P26" s="133">
        <f t="shared" si="1"/>
        <v>11727.05001</v>
      </c>
      <c r="Q26" s="20"/>
      <c r="R26" s="2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</row>
    <row r="27" spans="1:121" ht="12.75" customHeight="1">
      <c r="A27" s="49"/>
      <c r="B27" s="97"/>
      <c r="C27" s="94"/>
      <c r="D27" s="94" t="s">
        <v>104</v>
      </c>
      <c r="E27" s="97"/>
      <c r="F27" s="97"/>
      <c r="G27" s="97"/>
      <c r="H27" s="97"/>
      <c r="I27" s="97"/>
      <c r="J27" s="97"/>
      <c r="K27" s="97"/>
      <c r="L27" s="161"/>
      <c r="M27" s="161"/>
      <c r="N27" s="161"/>
      <c r="O27" s="161"/>
      <c r="P27" s="98"/>
      <c r="R27" s="23"/>
      <c r="S27" s="21"/>
      <c r="DP27" s="21"/>
      <c r="DQ27" s="21"/>
    </row>
    <row r="28" spans="1:121" ht="12.75" customHeight="1">
      <c r="A28" s="50" t="s">
        <v>44</v>
      </c>
      <c r="B28" s="91">
        <v>1719.34998</v>
      </c>
      <c r="C28" s="89">
        <v>28.677</v>
      </c>
      <c r="D28" s="89">
        <v>1748.0269799999999</v>
      </c>
      <c r="E28" s="91">
        <v>517.78003</v>
      </c>
      <c r="F28" s="91">
        <v>28.677</v>
      </c>
      <c r="G28" s="91">
        <v>546.45703</v>
      </c>
      <c r="H28" s="91">
        <v>293.10999</v>
      </c>
      <c r="I28" s="91">
        <v>0</v>
      </c>
      <c r="J28" s="91">
        <v>293.10999</v>
      </c>
      <c r="K28" s="91">
        <v>290.47</v>
      </c>
      <c r="L28" s="162">
        <v>0</v>
      </c>
      <c r="M28" s="162">
        <v>290.47</v>
      </c>
      <c r="N28" s="162">
        <v>617.98999</v>
      </c>
      <c r="O28" s="162">
        <v>0</v>
      </c>
      <c r="P28" s="99">
        <v>617.98999</v>
      </c>
      <c r="Q28" s="20"/>
      <c r="R28" s="23"/>
      <c r="S28" s="21"/>
      <c r="DP28" s="21"/>
      <c r="DQ28" s="21"/>
    </row>
    <row r="29" spans="1:121" ht="12.75" customHeight="1">
      <c r="A29" s="50" t="s">
        <v>45</v>
      </c>
      <c r="B29" s="91">
        <v>2146.42603</v>
      </c>
      <c r="C29" s="89">
        <v>16.739</v>
      </c>
      <c r="D29" s="89">
        <v>2163.16503</v>
      </c>
      <c r="E29" s="91">
        <v>1130.33997</v>
      </c>
      <c r="F29" s="91">
        <v>16.739</v>
      </c>
      <c r="G29" s="91">
        <v>1147.07897</v>
      </c>
      <c r="H29" s="91">
        <v>461.55099</v>
      </c>
      <c r="I29" s="91">
        <v>0</v>
      </c>
      <c r="J29" s="91">
        <v>461.55099</v>
      </c>
      <c r="K29" s="91">
        <v>377.633</v>
      </c>
      <c r="L29" s="162">
        <v>0</v>
      </c>
      <c r="M29" s="162">
        <v>377.633</v>
      </c>
      <c r="N29" s="162">
        <v>176.90199</v>
      </c>
      <c r="O29" s="162">
        <v>0</v>
      </c>
      <c r="P29" s="99">
        <v>176.90199</v>
      </c>
      <c r="Q29" s="20"/>
      <c r="R29" s="23"/>
      <c r="S29" s="21"/>
      <c r="DP29" s="21"/>
      <c r="DQ29" s="21"/>
    </row>
    <row r="30" spans="1:121" ht="12.75" customHeight="1">
      <c r="A30" s="50" t="s">
        <v>40</v>
      </c>
      <c r="B30" s="91">
        <v>2127</v>
      </c>
      <c r="C30" s="89">
        <v>34.708</v>
      </c>
      <c r="D30" s="89">
        <v>2161.708</v>
      </c>
      <c r="E30" s="91">
        <v>840</v>
      </c>
      <c r="F30" s="91">
        <v>16.066</v>
      </c>
      <c r="G30" s="91">
        <v>856.066</v>
      </c>
      <c r="H30" s="91">
        <v>367</v>
      </c>
      <c r="I30" s="91"/>
      <c r="J30" s="91">
        <v>367</v>
      </c>
      <c r="K30" s="91">
        <v>224</v>
      </c>
      <c r="L30" s="162">
        <v>10.001</v>
      </c>
      <c r="M30" s="162">
        <v>234.001</v>
      </c>
      <c r="N30" s="162">
        <v>696</v>
      </c>
      <c r="O30" s="162">
        <v>8.641</v>
      </c>
      <c r="P30" s="99">
        <v>704.641</v>
      </c>
      <c r="Q30" s="20"/>
      <c r="R30" s="23"/>
      <c r="S30" s="21"/>
      <c r="DP30" s="21"/>
      <c r="DQ30" s="21"/>
    </row>
    <row r="31" spans="1:121" ht="12.75" customHeight="1">
      <c r="A31" s="50" t="s">
        <v>118</v>
      </c>
      <c r="B31" s="91">
        <v>2315.62</v>
      </c>
      <c r="C31" s="89">
        <v>141.741</v>
      </c>
      <c r="D31" s="89">
        <v>2457.361</v>
      </c>
      <c r="E31" s="91">
        <v>818.42999</v>
      </c>
      <c r="F31" s="91">
        <v>120.592</v>
      </c>
      <c r="G31" s="91">
        <v>939.02199</v>
      </c>
      <c r="H31" s="91">
        <v>536.98001</v>
      </c>
      <c r="I31" s="91">
        <v>10.21</v>
      </c>
      <c r="J31" s="91">
        <v>547.19001</v>
      </c>
      <c r="K31" s="91">
        <v>694.77002</v>
      </c>
      <c r="L31" s="162">
        <v>0</v>
      </c>
      <c r="M31" s="162">
        <v>694.77002</v>
      </c>
      <c r="N31" s="162">
        <v>265.44</v>
      </c>
      <c r="O31" s="162">
        <v>10.939</v>
      </c>
      <c r="P31" s="99">
        <v>276.379</v>
      </c>
      <c r="Q31" s="20"/>
      <c r="R31" s="23"/>
      <c r="S31" s="21"/>
      <c r="DP31" s="21"/>
      <c r="DQ31" s="21"/>
    </row>
    <row r="32" spans="1:121" ht="12.75" customHeight="1">
      <c r="A32" s="50" t="s">
        <v>46</v>
      </c>
      <c r="B32" s="91">
        <v>3637.88989</v>
      </c>
      <c r="C32" s="89">
        <v>80.228</v>
      </c>
      <c r="D32" s="89">
        <v>3718.11789</v>
      </c>
      <c r="E32" s="91">
        <v>601.78003</v>
      </c>
      <c r="F32" s="91">
        <v>80.228</v>
      </c>
      <c r="G32" s="91">
        <v>682.00803</v>
      </c>
      <c r="H32" s="91">
        <v>484.98001</v>
      </c>
      <c r="I32" s="91">
        <v>0</v>
      </c>
      <c r="J32" s="91">
        <v>484.98001</v>
      </c>
      <c r="K32" s="91">
        <v>251.39</v>
      </c>
      <c r="L32" s="162">
        <v>0</v>
      </c>
      <c r="M32" s="162">
        <v>251.39</v>
      </c>
      <c r="N32" s="162">
        <v>2299.73999</v>
      </c>
      <c r="O32" s="162">
        <v>0</v>
      </c>
      <c r="P32" s="99">
        <v>2299.73999</v>
      </c>
      <c r="Q32" s="20"/>
      <c r="R32" s="23"/>
      <c r="S32" s="21"/>
      <c r="DP32" s="21"/>
      <c r="DQ32" s="21"/>
    </row>
    <row r="33" spans="1:121" ht="12.75" customHeight="1">
      <c r="A33" s="50" t="s">
        <v>47</v>
      </c>
      <c r="B33" s="91">
        <v>3109.51489</v>
      </c>
      <c r="C33" s="89">
        <v>151.16299999999998</v>
      </c>
      <c r="D33" s="89">
        <v>3260.67789</v>
      </c>
      <c r="E33" s="91">
        <v>920.54401</v>
      </c>
      <c r="F33" s="91">
        <v>151.16299999999998</v>
      </c>
      <c r="G33" s="91">
        <v>1071.7070099999999</v>
      </c>
      <c r="H33" s="91">
        <v>477.93399</v>
      </c>
      <c r="I33" s="91">
        <v>0</v>
      </c>
      <c r="J33" s="91">
        <v>477.93399</v>
      </c>
      <c r="K33" s="91">
        <v>269.15799</v>
      </c>
      <c r="L33" s="162">
        <v>0</v>
      </c>
      <c r="M33" s="162">
        <v>269.15799</v>
      </c>
      <c r="N33" s="162">
        <v>1441.87903</v>
      </c>
      <c r="O33" s="162">
        <v>0</v>
      </c>
      <c r="P33" s="99">
        <v>1441.87903</v>
      </c>
      <c r="Q33" s="20"/>
      <c r="R33" s="23"/>
      <c r="S33" s="21"/>
      <c r="DP33" s="21"/>
      <c r="DQ33" s="21"/>
    </row>
    <row r="34" spans="1:121" ht="12.75" customHeight="1">
      <c r="A34" s="50" t="s">
        <v>48</v>
      </c>
      <c r="B34" s="91">
        <v>7011.762</v>
      </c>
      <c r="C34" s="89">
        <v>623.5500000000001</v>
      </c>
      <c r="D34" s="89">
        <v>7635.312</v>
      </c>
      <c r="E34" s="91">
        <v>2388.0109899999998</v>
      </c>
      <c r="F34" s="91">
        <v>209.22400000000002</v>
      </c>
      <c r="G34" s="91">
        <v>2597.23499</v>
      </c>
      <c r="H34" s="91">
        <v>698.963</v>
      </c>
      <c r="I34" s="91">
        <v>12.857</v>
      </c>
      <c r="J34" s="91">
        <v>711.8199999999999</v>
      </c>
      <c r="K34" s="91">
        <v>1050.36001</v>
      </c>
      <c r="L34" s="162">
        <v>0</v>
      </c>
      <c r="M34" s="162">
        <v>1050.36001</v>
      </c>
      <c r="N34" s="162">
        <v>2874.42801</v>
      </c>
      <c r="O34" s="162">
        <v>401.469</v>
      </c>
      <c r="P34" s="99">
        <v>3275.89701</v>
      </c>
      <c r="Q34" s="20"/>
      <c r="R34" s="23"/>
      <c r="S34" s="21"/>
      <c r="DP34" s="21"/>
      <c r="DQ34" s="21"/>
    </row>
    <row r="35" spans="1:121" ht="12.75" customHeight="1">
      <c r="A35" s="50" t="s">
        <v>49</v>
      </c>
      <c r="B35" s="91">
        <v>3142.80092</v>
      </c>
      <c r="C35" s="89">
        <v>162.848</v>
      </c>
      <c r="D35" s="89">
        <v>3305.64892</v>
      </c>
      <c r="E35" s="91">
        <v>588.45398</v>
      </c>
      <c r="F35" s="91">
        <v>99.98100000000001</v>
      </c>
      <c r="G35" s="91">
        <v>688.43498</v>
      </c>
      <c r="H35" s="91">
        <v>374.284</v>
      </c>
      <c r="I35" s="91">
        <v>0</v>
      </c>
      <c r="J35" s="91">
        <v>374.284</v>
      </c>
      <c r="K35" s="91">
        <v>249.969</v>
      </c>
      <c r="L35" s="162">
        <v>53.744</v>
      </c>
      <c r="M35" s="162">
        <v>303.71299999999997</v>
      </c>
      <c r="N35" s="162">
        <v>1930.09399</v>
      </c>
      <c r="O35" s="162">
        <v>9.123</v>
      </c>
      <c r="P35" s="99">
        <v>1939.2169900000001</v>
      </c>
      <c r="Q35" s="20"/>
      <c r="R35" s="23"/>
      <c r="S35" s="21"/>
      <c r="DP35" s="21"/>
      <c r="DQ35" s="21"/>
    </row>
    <row r="36" spans="1:121" ht="12.75" customHeight="1">
      <c r="A36" s="50" t="s">
        <v>50</v>
      </c>
      <c r="B36" s="91">
        <v>6295.41016</v>
      </c>
      <c r="C36" s="89">
        <v>233.33101000000002</v>
      </c>
      <c r="D36" s="89">
        <v>6528.74117</v>
      </c>
      <c r="E36" s="91">
        <v>1935.28003</v>
      </c>
      <c r="F36" s="91">
        <v>126.231</v>
      </c>
      <c r="G36" s="91">
        <v>2061.5110299999997</v>
      </c>
      <c r="H36" s="91">
        <v>1298.63</v>
      </c>
      <c r="I36" s="91">
        <v>67.6</v>
      </c>
      <c r="J36" s="91">
        <v>1366.23</v>
      </c>
      <c r="K36" s="91">
        <v>1371.60999</v>
      </c>
      <c r="L36" s="162">
        <v>39</v>
      </c>
      <c r="M36" s="162">
        <v>1410.60999</v>
      </c>
      <c r="N36" s="162">
        <v>1689.89</v>
      </c>
      <c r="O36" s="162">
        <v>0.5</v>
      </c>
      <c r="P36" s="99">
        <v>1690.39</v>
      </c>
      <c r="Q36" s="20"/>
      <c r="R36" s="23"/>
      <c r="S36" s="21"/>
      <c r="DP36" s="21"/>
      <c r="DQ36" s="21"/>
    </row>
    <row r="37" spans="1:121" ht="12.75" customHeight="1" thickBot="1">
      <c r="A37" s="51"/>
      <c r="B37" s="131"/>
      <c r="C37" s="95"/>
      <c r="D37" s="95" t="s">
        <v>104</v>
      </c>
      <c r="E37" s="131"/>
      <c r="F37" s="131"/>
      <c r="G37" s="131"/>
      <c r="H37" s="131"/>
      <c r="I37" s="131"/>
      <c r="J37" s="131"/>
      <c r="K37" s="131"/>
      <c r="L37" s="163"/>
      <c r="M37" s="163"/>
      <c r="N37" s="163"/>
      <c r="O37" s="163"/>
      <c r="P37" s="134"/>
      <c r="R37" s="23"/>
      <c r="S37" s="21"/>
      <c r="DP37" s="21"/>
      <c r="DQ37" s="21"/>
    </row>
    <row r="38" spans="1:121" s="22" customFormat="1" ht="12.75" customHeight="1" thickBot="1">
      <c r="A38" s="52" t="s">
        <v>51</v>
      </c>
      <c r="B38" s="132">
        <f>SUM(B28:B37)</f>
        <v>31505.77387</v>
      </c>
      <c r="C38" s="132">
        <f aca="true" t="shared" si="2" ref="C38:P38">SUM(C28:C37)</f>
        <v>1472.98501</v>
      </c>
      <c r="D38" s="132">
        <f t="shared" si="2"/>
        <v>32978.75888</v>
      </c>
      <c r="E38" s="132">
        <f t="shared" si="2"/>
        <v>9740.61903</v>
      </c>
      <c r="F38" s="132">
        <f t="shared" si="2"/>
        <v>848.9010000000001</v>
      </c>
      <c r="G38" s="132">
        <f t="shared" si="2"/>
        <v>10589.52003</v>
      </c>
      <c r="H38" s="132">
        <f t="shared" si="2"/>
        <v>4993.431990000001</v>
      </c>
      <c r="I38" s="132">
        <f t="shared" si="2"/>
        <v>90.667</v>
      </c>
      <c r="J38" s="132">
        <f t="shared" si="2"/>
        <v>5084.09899</v>
      </c>
      <c r="K38" s="132">
        <f t="shared" si="2"/>
        <v>4779.36001</v>
      </c>
      <c r="L38" s="132">
        <f t="shared" si="2"/>
        <v>102.745</v>
      </c>
      <c r="M38" s="132">
        <f t="shared" si="2"/>
        <v>4882.10501</v>
      </c>
      <c r="N38" s="132">
        <f t="shared" si="2"/>
        <v>11992.363</v>
      </c>
      <c r="O38" s="132">
        <f t="shared" si="2"/>
        <v>430.67199999999997</v>
      </c>
      <c r="P38" s="133">
        <f t="shared" si="2"/>
        <v>12423.035</v>
      </c>
      <c r="Q38" s="20"/>
      <c r="R38" s="23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</row>
    <row r="39" spans="1:121" ht="12.75" customHeight="1">
      <c r="A39" s="49"/>
      <c r="B39" s="97"/>
      <c r="C39" s="94"/>
      <c r="D39" s="94" t="s">
        <v>104</v>
      </c>
      <c r="E39" s="97"/>
      <c r="F39" s="97"/>
      <c r="G39" s="97"/>
      <c r="H39" s="97"/>
      <c r="I39" s="97"/>
      <c r="J39" s="97"/>
      <c r="K39" s="97"/>
      <c r="L39" s="161"/>
      <c r="M39" s="161"/>
      <c r="N39" s="161"/>
      <c r="O39" s="161"/>
      <c r="P39" s="98"/>
      <c r="R39" s="23"/>
      <c r="S39" s="21"/>
      <c r="DP39" s="21"/>
      <c r="DQ39" s="21"/>
    </row>
    <row r="40" spans="1:121" ht="12.75" customHeight="1">
      <c r="A40" s="50" t="s">
        <v>52</v>
      </c>
      <c r="B40" s="91">
        <v>3916.0810199999996</v>
      </c>
      <c r="C40" s="89">
        <v>196.27900000000002</v>
      </c>
      <c r="D40" s="89">
        <v>4112.36002</v>
      </c>
      <c r="E40" s="91">
        <v>3044.323</v>
      </c>
      <c r="F40" s="91">
        <v>168.27900000000002</v>
      </c>
      <c r="G40" s="91">
        <v>3212.602</v>
      </c>
      <c r="H40" s="91">
        <v>87.589</v>
      </c>
      <c r="I40" s="91">
        <v>0</v>
      </c>
      <c r="J40" s="91">
        <v>87.589</v>
      </c>
      <c r="K40" s="91">
        <v>33.466</v>
      </c>
      <c r="L40" s="162">
        <v>28</v>
      </c>
      <c r="M40" s="162">
        <v>61.466</v>
      </c>
      <c r="N40" s="162">
        <v>750.70299</v>
      </c>
      <c r="O40" s="162">
        <v>0</v>
      </c>
      <c r="P40" s="99">
        <v>750.70299</v>
      </c>
      <c r="Q40" s="20"/>
      <c r="R40" s="23"/>
      <c r="S40" s="21"/>
      <c r="DP40" s="21"/>
      <c r="DQ40" s="21"/>
    </row>
    <row r="41" spans="1:121" ht="12.75" customHeight="1">
      <c r="A41" s="50" t="s">
        <v>53</v>
      </c>
      <c r="B41" s="91">
        <v>10122.00977</v>
      </c>
      <c r="C41" s="89">
        <v>238.885</v>
      </c>
      <c r="D41" s="89">
        <v>10360.89477</v>
      </c>
      <c r="E41" s="91">
        <v>1544.98999</v>
      </c>
      <c r="F41" s="91">
        <v>231.695</v>
      </c>
      <c r="G41" s="91">
        <v>1776.68499</v>
      </c>
      <c r="H41" s="91">
        <v>941.46002</v>
      </c>
      <c r="I41" s="91">
        <v>0</v>
      </c>
      <c r="J41" s="91">
        <v>941.46002</v>
      </c>
      <c r="K41" s="91">
        <v>1242.89001</v>
      </c>
      <c r="L41" s="162">
        <v>7.19</v>
      </c>
      <c r="M41" s="162">
        <v>1250.0800100000001</v>
      </c>
      <c r="N41" s="162">
        <v>6392.66992</v>
      </c>
      <c r="O41" s="162">
        <v>0</v>
      </c>
      <c r="P41" s="99">
        <v>6392.66992</v>
      </c>
      <c r="Q41" s="20"/>
      <c r="R41" s="23"/>
      <c r="S41" s="21"/>
      <c r="DP41" s="21"/>
      <c r="DQ41" s="21"/>
    </row>
    <row r="42" spans="1:121" ht="12.75" customHeight="1">
      <c r="A42" s="50" t="s">
        <v>54</v>
      </c>
      <c r="B42" s="91">
        <v>7817.484</v>
      </c>
      <c r="C42" s="89">
        <v>869.1460000000001</v>
      </c>
      <c r="D42" s="89">
        <v>8686.630000000001</v>
      </c>
      <c r="E42" s="91">
        <v>2771</v>
      </c>
      <c r="F42" s="91">
        <v>796.724</v>
      </c>
      <c r="G42" s="91">
        <v>3567.724</v>
      </c>
      <c r="H42" s="91">
        <v>1357</v>
      </c>
      <c r="I42" s="91">
        <v>35.428999999999995</v>
      </c>
      <c r="J42" s="91">
        <v>1392.429</v>
      </c>
      <c r="K42" s="91">
        <v>1733</v>
      </c>
      <c r="L42" s="162">
        <v>35.793</v>
      </c>
      <c r="M42" s="162">
        <v>1768.793</v>
      </c>
      <c r="N42" s="162">
        <v>1956.484</v>
      </c>
      <c r="O42" s="162">
        <v>1.2</v>
      </c>
      <c r="P42" s="99">
        <v>1957.684</v>
      </c>
      <c r="Q42" s="20"/>
      <c r="R42" s="23"/>
      <c r="S42" s="21"/>
      <c r="DP42" s="21"/>
      <c r="DQ42" s="21"/>
    </row>
    <row r="43" spans="1:121" ht="12.75" customHeight="1">
      <c r="A43" s="50" t="s">
        <v>55</v>
      </c>
      <c r="B43" s="91">
        <v>5209.78003</v>
      </c>
      <c r="C43" s="89">
        <v>405.989</v>
      </c>
      <c r="D43" s="89">
        <v>5615.7690299999995</v>
      </c>
      <c r="E43" s="91">
        <v>1863.36996</v>
      </c>
      <c r="F43" s="91">
        <v>405.989</v>
      </c>
      <c r="G43" s="91">
        <v>2269.35896</v>
      </c>
      <c r="H43" s="91">
        <v>872.81001</v>
      </c>
      <c r="I43" s="91">
        <v>0</v>
      </c>
      <c r="J43" s="91">
        <v>872.81001</v>
      </c>
      <c r="K43" s="91">
        <v>948.02</v>
      </c>
      <c r="L43" s="162">
        <v>0</v>
      </c>
      <c r="M43" s="162">
        <v>948.02</v>
      </c>
      <c r="N43" s="162">
        <v>1525.57997</v>
      </c>
      <c r="O43" s="162">
        <v>0</v>
      </c>
      <c r="P43" s="99">
        <v>1525.57997</v>
      </c>
      <c r="Q43" s="20"/>
      <c r="R43" s="23"/>
      <c r="S43" s="21"/>
      <c r="DP43" s="21"/>
      <c r="DQ43" s="21"/>
    </row>
    <row r="44" spans="1:121" ht="12.75" customHeight="1">
      <c r="A44" s="50" t="s">
        <v>56</v>
      </c>
      <c r="B44" s="91">
        <v>1824.66003</v>
      </c>
      <c r="C44" s="89">
        <v>149.97</v>
      </c>
      <c r="D44" s="89">
        <v>1974.63003</v>
      </c>
      <c r="E44" s="91">
        <v>1094.28998</v>
      </c>
      <c r="F44" s="91">
        <v>127.80699999999999</v>
      </c>
      <c r="G44" s="91">
        <v>1222.09698</v>
      </c>
      <c r="H44" s="91">
        <v>43.48</v>
      </c>
      <c r="I44" s="91">
        <v>22.163</v>
      </c>
      <c r="J44" s="91">
        <v>65.643</v>
      </c>
      <c r="K44" s="91">
        <v>286.78</v>
      </c>
      <c r="L44" s="162">
        <v>0</v>
      </c>
      <c r="M44" s="162">
        <v>286.78</v>
      </c>
      <c r="N44" s="162">
        <v>400.10999</v>
      </c>
      <c r="O44" s="162">
        <v>0</v>
      </c>
      <c r="P44" s="99">
        <v>400.10999</v>
      </c>
      <c r="Q44" s="20"/>
      <c r="R44" s="23"/>
      <c r="S44" s="21"/>
      <c r="DP44" s="21"/>
      <c r="DQ44" s="21"/>
    </row>
    <row r="45" spans="1:121" ht="12.75" customHeight="1">
      <c r="A45" s="50" t="s">
        <v>57</v>
      </c>
      <c r="B45" s="91">
        <v>2299.93994</v>
      </c>
      <c r="C45" s="89">
        <v>203.5528</v>
      </c>
      <c r="D45" s="89">
        <v>2503.49274</v>
      </c>
      <c r="E45" s="91">
        <v>867.89001</v>
      </c>
      <c r="F45" s="91">
        <v>200.0388</v>
      </c>
      <c r="G45" s="91">
        <v>1067.9288099999999</v>
      </c>
      <c r="H45" s="91">
        <v>645.14001</v>
      </c>
      <c r="I45" s="91">
        <v>0</v>
      </c>
      <c r="J45" s="91">
        <v>645.14001</v>
      </c>
      <c r="K45" s="91">
        <v>583.65997</v>
      </c>
      <c r="L45" s="162">
        <v>0</v>
      </c>
      <c r="M45" s="162">
        <v>583.65997</v>
      </c>
      <c r="N45" s="162">
        <v>203.25</v>
      </c>
      <c r="O45" s="162">
        <v>3.514</v>
      </c>
      <c r="P45" s="99">
        <v>206.764</v>
      </c>
      <c r="Q45" s="20"/>
      <c r="R45" s="23"/>
      <c r="S45" s="21"/>
      <c r="DP45" s="21"/>
      <c r="DQ45" s="21"/>
    </row>
    <row r="46" spans="1:121" ht="12.75" customHeight="1">
      <c r="A46" s="50" t="s">
        <v>58</v>
      </c>
      <c r="B46" s="91">
        <v>1859.776</v>
      </c>
      <c r="C46" s="89">
        <v>161.82</v>
      </c>
      <c r="D46" s="89">
        <v>2021.596</v>
      </c>
      <c r="E46" s="91">
        <v>663</v>
      </c>
      <c r="F46" s="91">
        <v>161.52</v>
      </c>
      <c r="G46" s="91">
        <v>824.52</v>
      </c>
      <c r="H46" s="91">
        <v>268</v>
      </c>
      <c r="I46" s="91">
        <v>0</v>
      </c>
      <c r="J46" s="91">
        <v>268</v>
      </c>
      <c r="K46" s="91">
        <v>259</v>
      </c>
      <c r="L46" s="162">
        <v>0.3</v>
      </c>
      <c r="M46" s="162">
        <v>259.3</v>
      </c>
      <c r="N46" s="162">
        <v>669.776</v>
      </c>
      <c r="O46" s="162">
        <v>0</v>
      </c>
      <c r="P46" s="99">
        <v>669.776</v>
      </c>
      <c r="Q46" s="20"/>
      <c r="R46" s="23"/>
      <c r="S46" s="21"/>
      <c r="DP46" s="21"/>
      <c r="DQ46" s="21"/>
    </row>
    <row r="47" spans="1:121" ht="12.75" customHeight="1" thickBot="1">
      <c r="A47" s="51"/>
      <c r="B47" s="131"/>
      <c r="C47" s="95"/>
      <c r="D47" s="95" t="s">
        <v>104</v>
      </c>
      <c r="E47" s="131"/>
      <c r="F47" s="131"/>
      <c r="G47" s="131"/>
      <c r="H47" s="131"/>
      <c r="I47" s="131"/>
      <c r="J47" s="131"/>
      <c r="K47" s="131"/>
      <c r="L47" s="163"/>
      <c r="M47" s="163"/>
      <c r="N47" s="163"/>
      <c r="O47" s="163"/>
      <c r="P47" s="134"/>
      <c r="R47" s="23"/>
      <c r="S47" s="21"/>
      <c r="DP47" s="21"/>
      <c r="DQ47" s="21"/>
    </row>
    <row r="48" spans="1:121" s="22" customFormat="1" ht="12.75" customHeight="1" thickBot="1">
      <c r="A48" s="52" t="s">
        <v>59</v>
      </c>
      <c r="B48" s="132">
        <f>SUM(B40:B47)</f>
        <v>33049.73079</v>
      </c>
      <c r="C48" s="132">
        <f aca="true" t="shared" si="3" ref="C48:P48">SUM(C40:C47)</f>
        <v>2225.6418000000003</v>
      </c>
      <c r="D48" s="132">
        <f t="shared" si="3"/>
        <v>35275.37259</v>
      </c>
      <c r="E48" s="132">
        <f t="shared" si="3"/>
        <v>11848.862939999999</v>
      </c>
      <c r="F48" s="132">
        <f t="shared" si="3"/>
        <v>2092.0528000000004</v>
      </c>
      <c r="G48" s="132">
        <f t="shared" si="3"/>
        <v>13940.915739999999</v>
      </c>
      <c r="H48" s="132">
        <f t="shared" si="3"/>
        <v>4215.47904</v>
      </c>
      <c r="I48" s="132">
        <f t="shared" si="3"/>
        <v>57.592</v>
      </c>
      <c r="J48" s="132">
        <f t="shared" si="3"/>
        <v>4273.071040000001</v>
      </c>
      <c r="K48" s="132">
        <f t="shared" si="3"/>
        <v>5086.815979999999</v>
      </c>
      <c r="L48" s="132">
        <f t="shared" si="3"/>
        <v>71.283</v>
      </c>
      <c r="M48" s="132">
        <f t="shared" si="3"/>
        <v>5158.09898</v>
      </c>
      <c r="N48" s="132">
        <f t="shared" si="3"/>
        <v>11898.572870000002</v>
      </c>
      <c r="O48" s="132">
        <f t="shared" si="3"/>
        <v>4.7139999999999995</v>
      </c>
      <c r="P48" s="133">
        <f t="shared" si="3"/>
        <v>11903.28687</v>
      </c>
      <c r="Q48" s="20"/>
      <c r="R48" s="23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</row>
    <row r="49" spans="1:121" ht="12.75" customHeight="1">
      <c r="A49" s="49"/>
      <c r="B49" s="97"/>
      <c r="C49" s="94"/>
      <c r="D49" s="94" t="s">
        <v>104</v>
      </c>
      <c r="E49" s="97"/>
      <c r="F49" s="97"/>
      <c r="G49" s="97"/>
      <c r="H49" s="97"/>
      <c r="I49" s="97"/>
      <c r="J49" s="97"/>
      <c r="K49" s="97"/>
      <c r="L49" s="161"/>
      <c r="M49" s="161"/>
      <c r="N49" s="161"/>
      <c r="O49" s="161"/>
      <c r="P49" s="98"/>
      <c r="R49" s="23"/>
      <c r="S49" s="21"/>
      <c r="DP49" s="21"/>
      <c r="DQ49" s="21"/>
    </row>
    <row r="50" spans="1:121" ht="12.75" customHeight="1">
      <c r="A50" s="50" t="s">
        <v>60</v>
      </c>
      <c r="B50" s="91">
        <v>614.71802</v>
      </c>
      <c r="C50" s="89">
        <v>1.073</v>
      </c>
      <c r="D50" s="89">
        <v>615.79102</v>
      </c>
      <c r="E50" s="91">
        <v>184.627</v>
      </c>
      <c r="F50" s="91">
        <v>1.073</v>
      </c>
      <c r="G50" s="91">
        <v>185.70000000000002</v>
      </c>
      <c r="H50" s="91">
        <v>107.58</v>
      </c>
      <c r="I50" s="91">
        <v>0</v>
      </c>
      <c r="J50" s="91">
        <v>107.58</v>
      </c>
      <c r="K50" s="91">
        <v>95.523</v>
      </c>
      <c r="L50" s="162">
        <v>0</v>
      </c>
      <c r="M50" s="162">
        <v>95.523</v>
      </c>
      <c r="N50" s="162">
        <v>226.98801</v>
      </c>
      <c r="O50" s="162">
        <v>0</v>
      </c>
      <c r="P50" s="99">
        <v>226.98801</v>
      </c>
      <c r="Q50" s="20"/>
      <c r="R50" s="23"/>
      <c r="S50" s="21"/>
      <c r="DP50" s="21"/>
      <c r="DQ50" s="21"/>
    </row>
    <row r="51" spans="1:121" ht="12.75" customHeight="1">
      <c r="A51" s="50" t="s">
        <v>61</v>
      </c>
      <c r="B51" s="91">
        <v>4121.5459</v>
      </c>
      <c r="C51" s="89">
        <v>17</v>
      </c>
      <c r="D51" s="89">
        <v>4138.5459</v>
      </c>
      <c r="E51" s="91">
        <v>803.88599</v>
      </c>
      <c r="F51" s="91">
        <v>17</v>
      </c>
      <c r="G51" s="91">
        <v>820.88599</v>
      </c>
      <c r="H51" s="91">
        <v>437.578</v>
      </c>
      <c r="I51" s="91">
        <v>0</v>
      </c>
      <c r="J51" s="91">
        <v>437.578</v>
      </c>
      <c r="K51" s="91">
        <v>350.28101</v>
      </c>
      <c r="L51" s="162">
        <v>0</v>
      </c>
      <c r="M51" s="162">
        <v>350.28101</v>
      </c>
      <c r="N51" s="162">
        <v>2529.80103</v>
      </c>
      <c r="O51" s="162">
        <v>0</v>
      </c>
      <c r="P51" s="99">
        <v>2529.80103</v>
      </c>
      <c r="Q51" s="20"/>
      <c r="R51" s="23"/>
      <c r="S51" s="21"/>
      <c r="DP51" s="21"/>
      <c r="DQ51" s="21"/>
    </row>
    <row r="52" spans="1:121" ht="12.75" customHeight="1">
      <c r="A52" s="50" t="s">
        <v>62</v>
      </c>
      <c r="B52" s="91">
        <v>1808</v>
      </c>
      <c r="C52" s="89">
        <v>117.264</v>
      </c>
      <c r="D52" s="89">
        <v>1925.264</v>
      </c>
      <c r="E52" s="91">
        <v>560.29999</v>
      </c>
      <c r="F52" s="91">
        <v>117.264</v>
      </c>
      <c r="G52" s="91">
        <v>677.56399</v>
      </c>
      <c r="H52" s="91">
        <v>224.7</v>
      </c>
      <c r="I52" s="91">
        <v>0</v>
      </c>
      <c r="J52" s="91">
        <v>224.7</v>
      </c>
      <c r="K52" s="91">
        <v>252.39999</v>
      </c>
      <c r="L52" s="162">
        <v>0</v>
      </c>
      <c r="M52" s="162">
        <v>252.39999</v>
      </c>
      <c r="N52" s="162">
        <v>770.59998</v>
      </c>
      <c r="O52" s="162">
        <v>0</v>
      </c>
      <c r="P52" s="99">
        <v>770.59998</v>
      </c>
      <c r="Q52" s="20"/>
      <c r="R52" s="23"/>
      <c r="S52" s="21"/>
      <c r="DP52" s="21"/>
      <c r="DQ52" s="21"/>
    </row>
    <row r="53" spans="1:121" ht="12.75" customHeight="1">
      <c r="A53" s="50" t="s">
        <v>63</v>
      </c>
      <c r="B53" s="91">
        <v>1021.45697</v>
      </c>
      <c r="C53" s="89">
        <v>162.52299</v>
      </c>
      <c r="D53" s="89">
        <v>1183.97996</v>
      </c>
      <c r="E53" s="91">
        <v>448.255</v>
      </c>
      <c r="F53" s="91">
        <v>162.52299</v>
      </c>
      <c r="G53" s="91">
        <v>610.77799</v>
      </c>
      <c r="H53" s="91">
        <v>243.511</v>
      </c>
      <c r="I53" s="91">
        <v>0</v>
      </c>
      <c r="J53" s="91">
        <v>243.511</v>
      </c>
      <c r="K53" s="91">
        <v>159.01199</v>
      </c>
      <c r="L53" s="162">
        <v>0</v>
      </c>
      <c r="M53" s="162">
        <v>159.01199</v>
      </c>
      <c r="N53" s="162">
        <v>170.679</v>
      </c>
      <c r="O53" s="162">
        <v>0</v>
      </c>
      <c r="P53" s="99">
        <v>170.679</v>
      </c>
      <c r="Q53" s="20"/>
      <c r="R53" s="23"/>
      <c r="S53" s="21"/>
      <c r="DP53" s="21"/>
      <c r="DQ53" s="21"/>
    </row>
    <row r="54" spans="1:121" ht="12.75" customHeight="1">
      <c r="A54" s="50" t="s">
        <v>64</v>
      </c>
      <c r="B54" s="91">
        <v>11858.01074</v>
      </c>
      <c r="C54" s="89">
        <v>253.439</v>
      </c>
      <c r="D54" s="89">
        <v>12111.44974</v>
      </c>
      <c r="E54" s="91">
        <v>1293.30103</v>
      </c>
      <c r="F54" s="91">
        <v>249.60299999999998</v>
      </c>
      <c r="G54" s="91">
        <v>1542.9040300000001</v>
      </c>
      <c r="H54" s="91">
        <v>2671.05103</v>
      </c>
      <c r="I54" s="91">
        <v>0</v>
      </c>
      <c r="J54" s="91">
        <v>2671.05103</v>
      </c>
      <c r="K54" s="91">
        <v>0</v>
      </c>
      <c r="L54" s="162">
        <v>0</v>
      </c>
      <c r="M54" s="162">
        <v>0</v>
      </c>
      <c r="N54" s="162">
        <v>7893.659</v>
      </c>
      <c r="O54" s="162">
        <v>3.836</v>
      </c>
      <c r="P54" s="99">
        <v>7897.495</v>
      </c>
      <c r="Q54" s="20"/>
      <c r="R54" s="23"/>
      <c r="S54" s="21"/>
      <c r="DP54" s="21"/>
      <c r="DQ54" s="21"/>
    </row>
    <row r="55" spans="1:121" ht="12.75" customHeight="1">
      <c r="A55" s="50" t="s">
        <v>65</v>
      </c>
      <c r="B55" s="91">
        <v>9462.19043</v>
      </c>
      <c r="C55" s="89">
        <v>120</v>
      </c>
      <c r="D55" s="46">
        <v>9582.19043</v>
      </c>
      <c r="E55" s="91">
        <v>3319.54004</v>
      </c>
      <c r="F55" s="91">
        <v>120</v>
      </c>
      <c r="G55" s="91">
        <v>3439.54004</v>
      </c>
      <c r="H55" s="91">
        <v>56.72</v>
      </c>
      <c r="I55" s="91"/>
      <c r="J55" s="91">
        <v>56.72</v>
      </c>
      <c r="K55" s="91">
        <v>662.81</v>
      </c>
      <c r="L55" s="162"/>
      <c r="M55" s="162">
        <v>662.81</v>
      </c>
      <c r="N55" s="162">
        <v>5423.12012</v>
      </c>
      <c r="O55" s="162"/>
      <c r="P55" s="99">
        <v>5423.12012</v>
      </c>
      <c r="Q55" s="20"/>
      <c r="R55" s="23"/>
      <c r="S55" s="21"/>
      <c r="DP55" s="21"/>
      <c r="DQ55" s="21"/>
    </row>
    <row r="56" spans="1:121" ht="12.75" customHeight="1">
      <c r="A56" s="50" t="s">
        <v>66</v>
      </c>
      <c r="B56" s="91">
        <v>1493.19995</v>
      </c>
      <c r="C56" s="89">
        <v>1.58</v>
      </c>
      <c r="D56" s="89">
        <v>1494.7799499999999</v>
      </c>
      <c r="E56" s="91">
        <v>439.5</v>
      </c>
      <c r="F56" s="91">
        <v>1.58</v>
      </c>
      <c r="G56" s="91">
        <v>441.08</v>
      </c>
      <c r="H56" s="91">
        <v>144.2</v>
      </c>
      <c r="I56" s="91">
        <v>0</v>
      </c>
      <c r="J56" s="91">
        <v>144.2</v>
      </c>
      <c r="K56" s="91">
        <v>128.60001</v>
      </c>
      <c r="L56" s="162">
        <v>0</v>
      </c>
      <c r="M56" s="162">
        <v>128.60001</v>
      </c>
      <c r="N56" s="162">
        <v>780.90002</v>
      </c>
      <c r="O56" s="162">
        <v>0</v>
      </c>
      <c r="P56" s="99">
        <v>780.90002</v>
      </c>
      <c r="Q56" s="20"/>
      <c r="R56" s="23"/>
      <c r="S56" s="21"/>
      <c r="DP56" s="21"/>
      <c r="DQ56" s="21"/>
    </row>
    <row r="57" spans="1:121" ht="12.75" customHeight="1">
      <c r="A57" s="50" t="s">
        <v>67</v>
      </c>
      <c r="B57" s="91">
        <v>41146.348000000005</v>
      </c>
      <c r="C57" s="89">
        <v>229.343</v>
      </c>
      <c r="D57" s="89">
        <v>41375.691000000006</v>
      </c>
      <c r="E57" s="91">
        <v>3501.491</v>
      </c>
      <c r="F57" s="91">
        <v>229.343</v>
      </c>
      <c r="G57" s="91">
        <v>3730.834</v>
      </c>
      <c r="H57" s="91">
        <v>32217.347</v>
      </c>
      <c r="I57" s="91">
        <v>0</v>
      </c>
      <c r="J57" s="91">
        <v>32217.347</v>
      </c>
      <c r="K57" s="91">
        <v>393.81</v>
      </c>
      <c r="L57" s="162">
        <v>0</v>
      </c>
      <c r="M57" s="162">
        <v>393.81</v>
      </c>
      <c r="N57" s="162">
        <v>5033.7</v>
      </c>
      <c r="O57" s="162">
        <v>0</v>
      </c>
      <c r="P57" s="99">
        <v>5033.7</v>
      </c>
      <c r="Q57" s="20"/>
      <c r="R57" s="23"/>
      <c r="S57" s="21"/>
      <c r="DP57" s="21"/>
      <c r="DQ57" s="21"/>
    </row>
    <row r="58" spans="1:121" ht="12.75" customHeight="1">
      <c r="A58" s="50" t="s">
        <v>68</v>
      </c>
      <c r="B58" s="91">
        <v>1358.33997</v>
      </c>
      <c r="C58" s="89"/>
      <c r="D58" s="89">
        <v>1358.33997</v>
      </c>
      <c r="E58" s="91">
        <v>377.10999</v>
      </c>
      <c r="F58" s="91"/>
      <c r="G58" s="91">
        <v>377.10999</v>
      </c>
      <c r="H58" s="91">
        <v>1.52</v>
      </c>
      <c r="I58" s="91"/>
      <c r="J58" s="91">
        <v>1.52</v>
      </c>
      <c r="K58" s="91">
        <v>43.12</v>
      </c>
      <c r="L58" s="162"/>
      <c r="M58" s="162">
        <v>43.12</v>
      </c>
      <c r="N58" s="162">
        <v>936.59003</v>
      </c>
      <c r="O58" s="162"/>
      <c r="P58" s="99">
        <v>936.59003</v>
      </c>
      <c r="Q58" s="20"/>
      <c r="R58" s="23"/>
      <c r="S58" s="21"/>
      <c r="DP58" s="21"/>
      <c r="DQ58" s="21"/>
    </row>
    <row r="59" spans="1:121" ht="12.75" customHeight="1">
      <c r="A59" s="50" t="s">
        <v>69</v>
      </c>
      <c r="B59" s="91">
        <v>1823.59998</v>
      </c>
      <c r="C59" s="89">
        <v>105.62899999999999</v>
      </c>
      <c r="D59" s="89">
        <v>1929.2289799999999</v>
      </c>
      <c r="E59" s="91">
        <v>535.90002</v>
      </c>
      <c r="F59" s="91">
        <v>105.62899999999999</v>
      </c>
      <c r="G59" s="91">
        <v>641.5290200000001</v>
      </c>
      <c r="H59" s="91">
        <v>119.5</v>
      </c>
      <c r="I59" s="91">
        <v>0</v>
      </c>
      <c r="J59" s="91">
        <v>119.5</v>
      </c>
      <c r="K59" s="91">
        <v>153.10001</v>
      </c>
      <c r="L59" s="162">
        <v>0</v>
      </c>
      <c r="M59" s="162">
        <v>153.10001</v>
      </c>
      <c r="N59" s="162">
        <v>1015.09998</v>
      </c>
      <c r="O59" s="162">
        <v>0</v>
      </c>
      <c r="P59" s="99">
        <v>1015.09998</v>
      </c>
      <c r="Q59" s="20"/>
      <c r="R59" s="23"/>
      <c r="S59" s="21"/>
      <c r="DP59" s="21"/>
      <c r="DQ59" s="21"/>
    </row>
    <row r="60" spans="1:121" ht="12.75" customHeight="1">
      <c r="A60" s="50" t="s">
        <v>70</v>
      </c>
      <c r="B60" s="91">
        <v>13834.21094</v>
      </c>
      <c r="C60" s="89">
        <v>580</v>
      </c>
      <c r="D60" s="89">
        <v>14414.21094</v>
      </c>
      <c r="E60" s="91">
        <v>3555.12305</v>
      </c>
      <c r="F60" s="91">
        <v>540</v>
      </c>
      <c r="G60" s="91">
        <v>4095.12305</v>
      </c>
      <c r="H60" s="91">
        <v>3271.29395</v>
      </c>
      <c r="I60" s="91">
        <v>0</v>
      </c>
      <c r="J60" s="91">
        <v>3271.29395</v>
      </c>
      <c r="K60" s="91">
        <v>1502.87305</v>
      </c>
      <c r="L60" s="162">
        <v>40</v>
      </c>
      <c r="M60" s="162">
        <v>1542.87305</v>
      </c>
      <c r="N60" s="162">
        <v>5504.9209</v>
      </c>
      <c r="O60" s="162">
        <v>0</v>
      </c>
      <c r="P60" s="99">
        <v>5504.9209</v>
      </c>
      <c r="Q60" s="20"/>
      <c r="R60" s="23"/>
      <c r="S60" s="21"/>
      <c r="DP60" s="21"/>
      <c r="DQ60" s="21"/>
    </row>
    <row r="61" spans="1:121" ht="12.75" customHeight="1" thickBot="1">
      <c r="A61" s="51"/>
      <c r="B61" s="131"/>
      <c r="C61" s="95"/>
      <c r="D61" s="95" t="s">
        <v>104</v>
      </c>
      <c r="E61" s="131"/>
      <c r="F61" s="131"/>
      <c r="G61" s="131"/>
      <c r="H61" s="131"/>
      <c r="I61" s="131"/>
      <c r="J61" s="131"/>
      <c r="K61" s="131"/>
      <c r="L61" s="163"/>
      <c r="M61" s="163"/>
      <c r="N61" s="163"/>
      <c r="O61" s="163"/>
      <c r="P61" s="134"/>
      <c r="R61" s="23"/>
      <c r="S61" s="21"/>
      <c r="DP61" s="21"/>
      <c r="DQ61" s="21"/>
    </row>
    <row r="62" spans="1:121" s="22" customFormat="1" ht="12.75" customHeight="1" thickBot="1">
      <c r="A62" s="52" t="s">
        <v>71</v>
      </c>
      <c r="B62" s="132">
        <f>SUM(B50:B61)</f>
        <v>88541.62090000001</v>
      </c>
      <c r="C62" s="132">
        <f aca="true" t="shared" si="4" ref="C62:P62">SUM(C50:C61)</f>
        <v>1587.85099</v>
      </c>
      <c r="D62" s="132">
        <f t="shared" si="4"/>
        <v>90129.47189000002</v>
      </c>
      <c r="E62" s="132">
        <f t="shared" si="4"/>
        <v>15019.033110000002</v>
      </c>
      <c r="F62" s="132">
        <f t="shared" si="4"/>
        <v>1544.0149900000001</v>
      </c>
      <c r="G62" s="132">
        <f t="shared" si="4"/>
        <v>16563.0481</v>
      </c>
      <c r="H62" s="132">
        <f t="shared" si="4"/>
        <v>39495.00098</v>
      </c>
      <c r="I62" s="132">
        <f t="shared" si="4"/>
        <v>0</v>
      </c>
      <c r="J62" s="132">
        <f t="shared" si="4"/>
        <v>39495.00098</v>
      </c>
      <c r="K62" s="132">
        <f t="shared" si="4"/>
        <v>3741.52906</v>
      </c>
      <c r="L62" s="132">
        <f t="shared" si="4"/>
        <v>40</v>
      </c>
      <c r="M62" s="132">
        <f t="shared" si="4"/>
        <v>3781.52906</v>
      </c>
      <c r="N62" s="132">
        <f t="shared" si="4"/>
        <v>30286.05807</v>
      </c>
      <c r="O62" s="132">
        <f t="shared" si="4"/>
        <v>3.836</v>
      </c>
      <c r="P62" s="133">
        <f t="shared" si="4"/>
        <v>30289.894070000002</v>
      </c>
      <c r="Q62" s="20"/>
      <c r="R62" s="23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</row>
    <row r="63" spans="1:121" ht="12.75" customHeight="1">
      <c r="A63" s="49"/>
      <c r="B63" s="97"/>
      <c r="C63" s="94"/>
      <c r="D63" s="94" t="s">
        <v>104</v>
      </c>
      <c r="E63" s="97"/>
      <c r="F63" s="97"/>
      <c r="G63" s="97"/>
      <c r="H63" s="97"/>
      <c r="I63" s="97"/>
      <c r="J63" s="97"/>
      <c r="K63" s="97"/>
      <c r="L63" s="161"/>
      <c r="M63" s="161"/>
      <c r="N63" s="161"/>
      <c r="O63" s="161"/>
      <c r="P63" s="98"/>
      <c r="R63" s="23"/>
      <c r="S63" s="21"/>
      <c r="DP63" s="21"/>
      <c r="DQ63" s="21"/>
    </row>
    <row r="64" spans="1:121" ht="12.75" customHeight="1">
      <c r="A64" s="50" t="s">
        <v>72</v>
      </c>
      <c r="B64" s="91">
        <v>14118.27051</v>
      </c>
      <c r="C64" s="89">
        <v>229.594</v>
      </c>
      <c r="D64" s="89">
        <v>14347.86451</v>
      </c>
      <c r="E64" s="91">
        <v>1860.23301</v>
      </c>
      <c r="F64" s="91">
        <v>223.594</v>
      </c>
      <c r="G64" s="91">
        <v>2083.82701</v>
      </c>
      <c r="H64" s="91">
        <v>1391.15299</v>
      </c>
      <c r="I64" s="91">
        <v>6</v>
      </c>
      <c r="J64" s="91">
        <v>1397.15299</v>
      </c>
      <c r="K64" s="91">
        <v>1660.932</v>
      </c>
      <c r="L64" s="162">
        <v>0</v>
      </c>
      <c r="M64" s="162">
        <v>1660.932</v>
      </c>
      <c r="N64" s="162">
        <v>9205.95305</v>
      </c>
      <c r="O64" s="162">
        <v>0</v>
      </c>
      <c r="P64" s="99">
        <v>9205.95305</v>
      </c>
      <c r="Q64" s="20"/>
      <c r="R64" s="23"/>
      <c r="S64" s="21"/>
      <c r="DP64" s="21"/>
      <c r="DQ64" s="21"/>
    </row>
    <row r="65" spans="1:121" ht="12.75" customHeight="1">
      <c r="A65" s="50" t="s">
        <v>73</v>
      </c>
      <c r="B65" s="91">
        <v>1189.5539700000002</v>
      </c>
      <c r="C65" s="89">
        <v>35.73</v>
      </c>
      <c r="D65" s="89">
        <v>1225.2839700000002</v>
      </c>
      <c r="E65" s="91">
        <v>247.88699</v>
      </c>
      <c r="F65" s="91">
        <v>35.73</v>
      </c>
      <c r="G65" s="91">
        <v>283.61699</v>
      </c>
      <c r="H65" s="91">
        <v>72.373</v>
      </c>
      <c r="I65" s="91">
        <v>0</v>
      </c>
      <c r="J65" s="91">
        <v>72.373</v>
      </c>
      <c r="K65" s="91">
        <v>508.59000000000003</v>
      </c>
      <c r="L65" s="162">
        <v>0</v>
      </c>
      <c r="M65" s="162">
        <v>508.59000000000003</v>
      </c>
      <c r="N65" s="162">
        <v>360.704</v>
      </c>
      <c r="O65" s="162">
        <v>0</v>
      </c>
      <c r="P65" s="99">
        <v>360.704</v>
      </c>
      <c r="Q65" s="20"/>
      <c r="R65" s="23"/>
      <c r="S65" s="21"/>
      <c r="DP65" s="21"/>
      <c r="DQ65" s="21"/>
    </row>
    <row r="66" spans="1:121" ht="12.75" customHeight="1">
      <c r="A66" s="50" t="s">
        <v>74</v>
      </c>
      <c r="B66" s="91">
        <v>3523.75403</v>
      </c>
      <c r="C66" s="89">
        <v>670.5020000000002</v>
      </c>
      <c r="D66" s="89">
        <v>4194.2560300000005</v>
      </c>
      <c r="E66" s="91">
        <v>464.29201</v>
      </c>
      <c r="F66" s="91">
        <v>598.8380000000002</v>
      </c>
      <c r="G66" s="91">
        <v>1063.1300100000003</v>
      </c>
      <c r="H66" s="91">
        <v>354.78400000000005</v>
      </c>
      <c r="I66" s="91">
        <v>19.803</v>
      </c>
      <c r="J66" s="91">
        <v>374.58700000000005</v>
      </c>
      <c r="K66" s="91">
        <v>277.676</v>
      </c>
      <c r="L66" s="162">
        <v>17.861</v>
      </c>
      <c r="M66" s="162">
        <v>295.537</v>
      </c>
      <c r="N66" s="162">
        <v>2427.002</v>
      </c>
      <c r="O66" s="162">
        <v>34</v>
      </c>
      <c r="P66" s="99">
        <v>2461.002</v>
      </c>
      <c r="Q66" s="20"/>
      <c r="R66" s="23"/>
      <c r="S66" s="21"/>
      <c r="DP66" s="21"/>
      <c r="DQ66" s="21"/>
    </row>
    <row r="67" spans="1:121" ht="12.75" customHeight="1">
      <c r="A67" s="50" t="s">
        <v>75</v>
      </c>
      <c r="B67" s="91">
        <v>2189.452</v>
      </c>
      <c r="C67" s="89">
        <v>157.73</v>
      </c>
      <c r="D67" s="89">
        <v>2347.1820000000002</v>
      </c>
      <c r="E67" s="91">
        <v>463.39999</v>
      </c>
      <c r="F67" s="91">
        <v>117.137</v>
      </c>
      <c r="G67" s="91">
        <v>580.5369900000001</v>
      </c>
      <c r="H67" s="91">
        <v>100.438</v>
      </c>
      <c r="I67" s="91">
        <v>0</v>
      </c>
      <c r="J67" s="91">
        <v>100.438</v>
      </c>
      <c r="K67" s="91">
        <v>141.803</v>
      </c>
      <c r="L67" s="162">
        <v>0</v>
      </c>
      <c r="M67" s="162">
        <v>141.803</v>
      </c>
      <c r="N67" s="162">
        <v>1483.811</v>
      </c>
      <c r="O67" s="162">
        <v>40.593</v>
      </c>
      <c r="P67" s="99">
        <v>1524.404</v>
      </c>
      <c r="Q67" s="20"/>
      <c r="R67" s="23"/>
      <c r="S67" s="21"/>
      <c r="DP67" s="21"/>
      <c r="DQ67" s="21"/>
    </row>
    <row r="68" spans="1:121" ht="12.75" customHeight="1">
      <c r="A68" s="53" t="s">
        <v>76</v>
      </c>
      <c r="B68" s="91">
        <v>705.33901</v>
      </c>
      <c r="C68" s="89">
        <v>33.497</v>
      </c>
      <c r="D68" s="89">
        <v>738.83601</v>
      </c>
      <c r="E68" s="91">
        <v>219.139</v>
      </c>
      <c r="F68" s="91">
        <v>33.497</v>
      </c>
      <c r="G68" s="91">
        <v>252.63600000000002</v>
      </c>
      <c r="H68" s="91">
        <v>181.29999999999998</v>
      </c>
      <c r="I68" s="91">
        <v>0</v>
      </c>
      <c r="J68" s="91">
        <v>181.29999999999998</v>
      </c>
      <c r="K68" s="91">
        <v>103.9</v>
      </c>
      <c r="L68" s="162">
        <v>0</v>
      </c>
      <c r="M68" s="162">
        <v>103.9</v>
      </c>
      <c r="N68" s="162">
        <v>201.00001000000003</v>
      </c>
      <c r="O68" s="162">
        <v>0</v>
      </c>
      <c r="P68" s="99">
        <v>201.00001000000003</v>
      </c>
      <c r="Q68" s="20"/>
      <c r="R68" s="23"/>
      <c r="S68" s="21"/>
      <c r="DP68" s="21"/>
      <c r="DQ68" s="21"/>
    </row>
    <row r="69" spans="1:121" ht="12.75" customHeight="1">
      <c r="A69" s="53" t="s">
        <v>77</v>
      </c>
      <c r="B69" s="91">
        <v>3671.433</v>
      </c>
      <c r="C69" s="89">
        <v>111.866</v>
      </c>
      <c r="D69" s="89">
        <v>3783.299</v>
      </c>
      <c r="E69" s="91">
        <v>1146.911</v>
      </c>
      <c r="F69" s="91">
        <v>111.866</v>
      </c>
      <c r="G69" s="91">
        <v>1258.777</v>
      </c>
      <c r="H69" s="91">
        <v>321.21</v>
      </c>
      <c r="I69" s="91"/>
      <c r="J69" s="91">
        <v>321.21</v>
      </c>
      <c r="K69" s="91">
        <v>662.659</v>
      </c>
      <c r="L69" s="162"/>
      <c r="M69" s="162">
        <v>662.659</v>
      </c>
      <c r="N69" s="162">
        <v>1540.653</v>
      </c>
      <c r="O69" s="162"/>
      <c r="P69" s="99">
        <v>1540.653</v>
      </c>
      <c r="Q69" s="20"/>
      <c r="R69" s="23"/>
      <c r="S69" s="21"/>
      <c r="DP69" s="21"/>
      <c r="DQ69" s="21"/>
    </row>
    <row r="70" spans="1:121" ht="12.75" customHeight="1">
      <c r="A70" s="53" t="s">
        <v>78</v>
      </c>
      <c r="B70" s="91">
        <v>386.6</v>
      </c>
      <c r="C70" s="89">
        <v>197.83200000000002</v>
      </c>
      <c r="D70" s="89">
        <v>584.432</v>
      </c>
      <c r="E70" s="91">
        <v>167.781</v>
      </c>
      <c r="F70" s="91">
        <v>72.602</v>
      </c>
      <c r="G70" s="91">
        <v>240.383</v>
      </c>
      <c r="H70" s="91">
        <v>30.796</v>
      </c>
      <c r="I70" s="91">
        <v>0.4</v>
      </c>
      <c r="J70" s="91">
        <v>31.195999999999998</v>
      </c>
      <c r="K70" s="91">
        <v>55.95</v>
      </c>
      <c r="L70" s="162">
        <v>83.436</v>
      </c>
      <c r="M70" s="162">
        <v>139.38600000000002</v>
      </c>
      <c r="N70" s="162">
        <v>132.073</v>
      </c>
      <c r="O70" s="162">
        <v>41.394000000000005</v>
      </c>
      <c r="P70" s="99">
        <v>173.467</v>
      </c>
      <c r="Q70" s="20"/>
      <c r="R70" s="23"/>
      <c r="S70" s="21"/>
      <c r="DP70" s="21"/>
      <c r="DQ70" s="21"/>
    </row>
    <row r="71" spans="1:121" ht="12.75" customHeight="1">
      <c r="A71" s="53" t="s">
        <v>79</v>
      </c>
      <c r="B71" s="91">
        <v>1533</v>
      </c>
      <c r="C71" s="89">
        <v>21.81</v>
      </c>
      <c r="D71" s="89">
        <v>1554.81</v>
      </c>
      <c r="E71" s="91">
        <v>718</v>
      </c>
      <c r="F71" s="91">
        <v>21.81</v>
      </c>
      <c r="G71" s="91">
        <v>739.81</v>
      </c>
      <c r="H71" s="91">
        <v>26</v>
      </c>
      <c r="I71" s="91"/>
      <c r="J71" s="91">
        <v>26</v>
      </c>
      <c r="K71" s="91">
        <v>265</v>
      </c>
      <c r="L71" s="162"/>
      <c r="M71" s="162">
        <v>265</v>
      </c>
      <c r="N71" s="162">
        <v>524</v>
      </c>
      <c r="O71" s="162"/>
      <c r="P71" s="99">
        <v>524</v>
      </c>
      <c r="Q71" s="20"/>
      <c r="R71" s="23"/>
      <c r="S71" s="21"/>
      <c r="DP71" s="21"/>
      <c r="DQ71" s="21"/>
    </row>
    <row r="72" spans="1:121" ht="12.75" customHeight="1">
      <c r="A72" s="53" t="s">
        <v>80</v>
      </c>
      <c r="B72" s="91">
        <v>3744.161</v>
      </c>
      <c r="C72" s="89">
        <v>160.289</v>
      </c>
      <c r="D72" s="89">
        <v>3904.45</v>
      </c>
      <c r="E72" s="91">
        <v>1023.309</v>
      </c>
      <c r="F72" s="91">
        <v>160.289</v>
      </c>
      <c r="G72" s="91">
        <v>1183.598</v>
      </c>
      <c r="H72" s="91">
        <v>524.598</v>
      </c>
      <c r="I72" s="91">
        <v>0</v>
      </c>
      <c r="J72" s="91">
        <v>524.598</v>
      </c>
      <c r="K72" s="91">
        <v>980.199</v>
      </c>
      <c r="L72" s="162">
        <v>0</v>
      </c>
      <c r="M72" s="162">
        <v>980.199</v>
      </c>
      <c r="N72" s="162">
        <v>1216.085</v>
      </c>
      <c r="O72" s="162">
        <v>0</v>
      </c>
      <c r="P72" s="99">
        <v>1216.085</v>
      </c>
      <c r="Q72" s="20"/>
      <c r="R72" s="23"/>
      <c r="S72" s="21"/>
      <c r="DP72" s="21"/>
      <c r="DQ72" s="21"/>
    </row>
    <row r="73" spans="1:121" ht="12.75" customHeight="1">
      <c r="A73" s="53" t="s">
        <v>81</v>
      </c>
      <c r="B73" s="91">
        <v>978.3180000000001</v>
      </c>
      <c r="C73" s="89">
        <v>316.008</v>
      </c>
      <c r="D73" s="89">
        <v>1294.326</v>
      </c>
      <c r="E73" s="91">
        <v>384.266</v>
      </c>
      <c r="F73" s="91">
        <v>309.339</v>
      </c>
      <c r="G73" s="91">
        <v>693.605</v>
      </c>
      <c r="H73" s="91">
        <v>136.994</v>
      </c>
      <c r="I73" s="91">
        <v>0</v>
      </c>
      <c r="J73" s="91">
        <v>136.994</v>
      </c>
      <c r="K73" s="91">
        <v>156.892</v>
      </c>
      <c r="L73" s="162">
        <v>6.669</v>
      </c>
      <c r="M73" s="162">
        <v>163.561</v>
      </c>
      <c r="N73" s="162">
        <v>300.16600000000005</v>
      </c>
      <c r="O73" s="162">
        <v>0</v>
      </c>
      <c r="P73" s="99">
        <v>300.16600000000005</v>
      </c>
      <c r="Q73" s="20"/>
      <c r="R73" s="23"/>
      <c r="S73" s="21"/>
      <c r="DP73" s="21"/>
      <c r="DQ73" s="21"/>
    </row>
    <row r="74" spans="1:121" ht="12.75" customHeight="1">
      <c r="A74" s="53" t="s">
        <v>82</v>
      </c>
      <c r="B74" s="91">
        <v>6700.087</v>
      </c>
      <c r="C74" s="89">
        <v>372.4790000000001</v>
      </c>
      <c r="D74" s="89">
        <v>7072.566000000001</v>
      </c>
      <c r="E74" s="91">
        <v>1485.987</v>
      </c>
      <c r="F74" s="91">
        <v>286.62000000000006</v>
      </c>
      <c r="G74" s="91">
        <v>1772.6070000000002</v>
      </c>
      <c r="H74" s="91">
        <v>661.84302</v>
      </c>
      <c r="I74" s="91">
        <v>5.632</v>
      </c>
      <c r="J74" s="91">
        <v>667.47502</v>
      </c>
      <c r="K74" s="91">
        <v>852.98102</v>
      </c>
      <c r="L74" s="162">
        <v>54.727000000000004</v>
      </c>
      <c r="M74" s="162">
        <v>907.7080199999999</v>
      </c>
      <c r="N74" s="162">
        <v>3699.27588</v>
      </c>
      <c r="O74" s="162">
        <v>25.5</v>
      </c>
      <c r="P74" s="99">
        <v>3724.77588</v>
      </c>
      <c r="Q74" s="20"/>
      <c r="R74" s="23"/>
      <c r="S74" s="21"/>
      <c r="DP74" s="21"/>
      <c r="DQ74" s="21"/>
    </row>
    <row r="75" spans="1:121" ht="12.75" customHeight="1">
      <c r="A75" s="53" t="s">
        <v>83</v>
      </c>
      <c r="B75" s="91">
        <v>989.09201</v>
      </c>
      <c r="C75" s="89">
        <v>44.589999999999996</v>
      </c>
      <c r="D75" s="89">
        <v>1033.68201</v>
      </c>
      <c r="E75" s="91">
        <v>220.23801</v>
      </c>
      <c r="F75" s="91">
        <v>32.809000000000005</v>
      </c>
      <c r="G75" s="91">
        <v>253.04701</v>
      </c>
      <c r="H75" s="91">
        <v>73.897</v>
      </c>
      <c r="I75" s="91">
        <v>0</v>
      </c>
      <c r="J75" s="91">
        <v>73.897</v>
      </c>
      <c r="K75" s="91">
        <v>401.577</v>
      </c>
      <c r="L75" s="162">
        <v>8.671</v>
      </c>
      <c r="M75" s="162">
        <v>410.248</v>
      </c>
      <c r="N75" s="162">
        <v>293.38</v>
      </c>
      <c r="O75" s="162">
        <v>3.11</v>
      </c>
      <c r="P75" s="99">
        <v>296.49</v>
      </c>
      <c r="Q75" s="20"/>
      <c r="R75" s="23"/>
      <c r="S75" s="21"/>
      <c r="DP75" s="21"/>
      <c r="DQ75" s="21"/>
    </row>
    <row r="76" spans="1:121" ht="12.75" customHeight="1">
      <c r="A76" s="53" t="s">
        <v>84</v>
      </c>
      <c r="B76" s="91">
        <v>3207.15496</v>
      </c>
      <c r="C76" s="89">
        <v>149.925</v>
      </c>
      <c r="D76" s="89">
        <v>3357.07996</v>
      </c>
      <c r="E76" s="91">
        <v>800.97397</v>
      </c>
      <c r="F76" s="91">
        <v>88.50099999999999</v>
      </c>
      <c r="G76" s="91">
        <v>889.47497</v>
      </c>
      <c r="H76" s="91">
        <v>239.89600000000002</v>
      </c>
      <c r="I76" s="91">
        <v>0</v>
      </c>
      <c r="J76" s="91">
        <v>239.89600000000002</v>
      </c>
      <c r="K76" s="91">
        <v>1360.72302</v>
      </c>
      <c r="L76" s="162">
        <v>35.639</v>
      </c>
      <c r="M76" s="162">
        <v>1396.3620199999998</v>
      </c>
      <c r="N76" s="162">
        <v>805.5619800000001</v>
      </c>
      <c r="O76" s="162">
        <v>25.785</v>
      </c>
      <c r="P76" s="99">
        <v>831.34698</v>
      </c>
      <c r="Q76" s="20"/>
      <c r="R76" s="23"/>
      <c r="S76" s="21"/>
      <c r="DP76" s="21"/>
      <c r="DQ76" s="21"/>
    </row>
    <row r="77" spans="1:121" ht="12.75" customHeight="1" thickBot="1">
      <c r="A77" s="54"/>
      <c r="B77" s="131"/>
      <c r="C77" s="95"/>
      <c r="D77" s="95" t="s">
        <v>104</v>
      </c>
      <c r="E77" s="131"/>
      <c r="F77" s="131"/>
      <c r="G77" s="131"/>
      <c r="H77" s="131"/>
      <c r="I77" s="131"/>
      <c r="J77" s="131"/>
      <c r="K77" s="131"/>
      <c r="L77" s="163"/>
      <c r="M77" s="163"/>
      <c r="N77" s="163"/>
      <c r="O77" s="163"/>
      <c r="P77" s="134"/>
      <c r="R77" s="23"/>
      <c r="S77" s="21"/>
      <c r="DP77" s="21"/>
      <c r="DQ77" s="21"/>
    </row>
    <row r="78" spans="1:121" s="22" customFormat="1" ht="12.75" customHeight="1" thickBot="1">
      <c r="A78" s="55" t="s">
        <v>102</v>
      </c>
      <c r="B78" s="132">
        <f>SUM(B64:B77)</f>
        <v>42936.21549</v>
      </c>
      <c r="C78" s="132">
        <f aca="true" t="shared" si="5" ref="C78:P78">SUM(C64:C77)</f>
        <v>2501.8520000000008</v>
      </c>
      <c r="D78" s="132">
        <f t="shared" si="5"/>
        <v>45438.06749</v>
      </c>
      <c r="E78" s="132">
        <f t="shared" si="5"/>
        <v>9202.416979999998</v>
      </c>
      <c r="F78" s="132">
        <f t="shared" si="5"/>
        <v>2092.6320000000005</v>
      </c>
      <c r="G78" s="132">
        <f t="shared" si="5"/>
        <v>11295.04898</v>
      </c>
      <c r="H78" s="132">
        <f t="shared" si="5"/>
        <v>4115.28201</v>
      </c>
      <c r="I78" s="132">
        <f t="shared" si="5"/>
        <v>31.835</v>
      </c>
      <c r="J78" s="132">
        <f t="shared" si="5"/>
        <v>4147.11701</v>
      </c>
      <c r="K78" s="132">
        <f t="shared" si="5"/>
        <v>7428.88204</v>
      </c>
      <c r="L78" s="132">
        <f t="shared" si="5"/>
        <v>207.00300000000001</v>
      </c>
      <c r="M78" s="132">
        <f t="shared" si="5"/>
        <v>7635.885039999998</v>
      </c>
      <c r="N78" s="132">
        <f t="shared" si="5"/>
        <v>22189.664920000003</v>
      </c>
      <c r="O78" s="132">
        <f t="shared" si="5"/>
        <v>170.38200000000003</v>
      </c>
      <c r="P78" s="133">
        <f t="shared" si="5"/>
        <v>22360.046920000004</v>
      </c>
      <c r="Q78" s="20"/>
      <c r="R78" s="23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</row>
    <row r="79" spans="1:121" ht="12.75" customHeight="1">
      <c r="A79" s="56"/>
      <c r="B79" s="97"/>
      <c r="C79" s="94"/>
      <c r="D79" s="94" t="s">
        <v>104</v>
      </c>
      <c r="E79" s="97"/>
      <c r="F79" s="97"/>
      <c r="G79" s="97"/>
      <c r="H79" s="97"/>
      <c r="I79" s="97"/>
      <c r="J79" s="97"/>
      <c r="K79" s="97"/>
      <c r="L79" s="161"/>
      <c r="M79" s="161"/>
      <c r="N79" s="161"/>
      <c r="O79" s="161"/>
      <c r="P79" s="98"/>
      <c r="R79" s="23"/>
      <c r="S79" s="21"/>
      <c r="DP79" s="21"/>
      <c r="DQ79" s="21"/>
    </row>
    <row r="80" spans="1:121" ht="12.75" customHeight="1">
      <c r="A80" s="53" t="s">
        <v>85</v>
      </c>
      <c r="B80" s="91">
        <v>2234</v>
      </c>
      <c r="C80" s="89">
        <v>263.844</v>
      </c>
      <c r="D80" s="89">
        <v>2497.844</v>
      </c>
      <c r="E80" s="91">
        <v>1087</v>
      </c>
      <c r="F80" s="91">
        <v>263.844</v>
      </c>
      <c r="G80" s="91">
        <v>1350.844</v>
      </c>
      <c r="H80" s="91">
        <v>268</v>
      </c>
      <c r="I80" s="91">
        <v>0</v>
      </c>
      <c r="J80" s="91">
        <v>268</v>
      </c>
      <c r="K80" s="91">
        <v>608</v>
      </c>
      <c r="L80" s="162">
        <v>0</v>
      </c>
      <c r="M80" s="162">
        <v>608</v>
      </c>
      <c r="N80" s="162">
        <v>271</v>
      </c>
      <c r="O80" s="162">
        <v>0</v>
      </c>
      <c r="P80" s="99">
        <v>271</v>
      </c>
      <c r="Q80" s="20"/>
      <c r="R80" s="23"/>
      <c r="S80" s="21"/>
      <c r="DP80" s="21"/>
      <c r="DQ80" s="21"/>
    </row>
    <row r="81" spans="1:121" ht="12.75" customHeight="1">
      <c r="A81" s="53" t="s">
        <v>86</v>
      </c>
      <c r="B81" s="91">
        <v>5266</v>
      </c>
      <c r="C81" s="89"/>
      <c r="D81" s="89">
        <v>5266</v>
      </c>
      <c r="E81" s="91">
        <v>401</v>
      </c>
      <c r="F81" s="91"/>
      <c r="G81" s="91">
        <v>401</v>
      </c>
      <c r="H81" s="91">
        <v>1965</v>
      </c>
      <c r="I81" s="91"/>
      <c r="J81" s="91">
        <v>1965</v>
      </c>
      <c r="K81" s="91">
        <v>851</v>
      </c>
      <c r="L81" s="162"/>
      <c r="M81" s="162">
        <v>851</v>
      </c>
      <c r="N81" s="162">
        <v>2049</v>
      </c>
      <c r="O81" s="162"/>
      <c r="P81" s="99">
        <v>2049</v>
      </c>
      <c r="Q81" s="20"/>
      <c r="R81" s="23"/>
      <c r="S81" s="21"/>
      <c r="DP81" s="21"/>
      <c r="DQ81" s="21"/>
    </row>
    <row r="82" spans="1:121" ht="12.75" customHeight="1">
      <c r="A82" s="50" t="s">
        <v>116</v>
      </c>
      <c r="B82" s="91">
        <v>4301</v>
      </c>
      <c r="C82" s="89">
        <v>438.409</v>
      </c>
      <c r="D82" s="89">
        <v>4739.409</v>
      </c>
      <c r="E82" s="91">
        <v>785</v>
      </c>
      <c r="F82" s="91">
        <v>438.409</v>
      </c>
      <c r="G82" s="91">
        <v>1223.409</v>
      </c>
      <c r="H82" s="91">
        <v>390</v>
      </c>
      <c r="I82" s="91">
        <v>0</v>
      </c>
      <c r="J82" s="91">
        <v>390</v>
      </c>
      <c r="K82" s="91">
        <v>262</v>
      </c>
      <c r="L82" s="162">
        <v>0</v>
      </c>
      <c r="M82" s="162">
        <v>262</v>
      </c>
      <c r="N82" s="162">
        <v>2864</v>
      </c>
      <c r="O82" s="162">
        <v>0</v>
      </c>
      <c r="P82" s="99">
        <v>2864</v>
      </c>
      <c r="Q82" s="20"/>
      <c r="R82" s="23"/>
      <c r="S82" s="21"/>
      <c r="DP82" s="21"/>
      <c r="DQ82" s="21"/>
    </row>
    <row r="83" spans="1:121" ht="12.75" customHeight="1">
      <c r="A83" s="50" t="s">
        <v>114</v>
      </c>
      <c r="B83" s="91">
        <v>1677</v>
      </c>
      <c r="C83" s="89">
        <v>115.634</v>
      </c>
      <c r="D83" s="89">
        <v>1792.634</v>
      </c>
      <c r="E83" s="91">
        <v>481</v>
      </c>
      <c r="F83" s="91">
        <v>115.634</v>
      </c>
      <c r="G83" s="91">
        <v>596.634</v>
      </c>
      <c r="H83" s="91">
        <v>114</v>
      </c>
      <c r="I83" s="91">
        <v>0</v>
      </c>
      <c r="J83" s="91">
        <v>114</v>
      </c>
      <c r="K83" s="91">
        <v>165</v>
      </c>
      <c r="L83" s="162">
        <v>0</v>
      </c>
      <c r="M83" s="162">
        <v>165</v>
      </c>
      <c r="N83" s="162">
        <v>917</v>
      </c>
      <c r="O83" s="162">
        <v>0</v>
      </c>
      <c r="P83" s="99">
        <v>917</v>
      </c>
      <c r="Q83" s="20"/>
      <c r="R83" s="23"/>
      <c r="S83" s="21"/>
      <c r="DP83" s="21"/>
      <c r="DQ83" s="21"/>
    </row>
    <row r="84" spans="1:121" ht="12.75" customHeight="1">
      <c r="A84" s="53" t="s">
        <v>87</v>
      </c>
      <c r="B84" s="91">
        <v>330</v>
      </c>
      <c r="C84" s="89">
        <v>3.659</v>
      </c>
      <c r="D84" s="89">
        <v>333.659</v>
      </c>
      <c r="E84" s="91">
        <v>31</v>
      </c>
      <c r="F84" s="91">
        <v>3.659</v>
      </c>
      <c r="G84" s="91">
        <v>34.659</v>
      </c>
      <c r="H84" s="91">
        <v>157</v>
      </c>
      <c r="I84" s="91"/>
      <c r="J84" s="91">
        <v>157</v>
      </c>
      <c r="K84" s="91">
        <v>107</v>
      </c>
      <c r="L84" s="162"/>
      <c r="M84" s="162">
        <v>107</v>
      </c>
      <c r="N84" s="162">
        <v>35</v>
      </c>
      <c r="O84" s="162"/>
      <c r="P84" s="99">
        <v>35</v>
      </c>
      <c r="Q84" s="20"/>
      <c r="R84" s="23"/>
      <c r="S84" s="21"/>
      <c r="DP84" s="21"/>
      <c r="DQ84" s="21"/>
    </row>
    <row r="85" spans="1:121" ht="12.75" customHeight="1">
      <c r="A85" s="53" t="s">
        <v>88</v>
      </c>
      <c r="B85" s="91">
        <v>13418</v>
      </c>
      <c r="C85" s="89">
        <v>810.7460000000001</v>
      </c>
      <c r="D85" s="89">
        <v>14228.746</v>
      </c>
      <c r="E85" s="91">
        <v>2188</v>
      </c>
      <c r="F85" s="91">
        <v>810.7460000000001</v>
      </c>
      <c r="G85" s="91">
        <v>2998.746</v>
      </c>
      <c r="H85" s="91">
        <v>1674</v>
      </c>
      <c r="I85" s="91">
        <v>0</v>
      </c>
      <c r="J85" s="91">
        <v>1674</v>
      </c>
      <c r="K85" s="91">
        <v>902</v>
      </c>
      <c r="L85" s="162">
        <v>0</v>
      </c>
      <c r="M85" s="162">
        <v>902</v>
      </c>
      <c r="N85" s="162">
        <v>8654</v>
      </c>
      <c r="O85" s="162">
        <v>0</v>
      </c>
      <c r="P85" s="99">
        <v>8654</v>
      </c>
      <c r="Q85" s="20"/>
      <c r="R85" s="23"/>
      <c r="S85" s="21"/>
      <c r="DP85" s="21"/>
      <c r="DQ85" s="21"/>
    </row>
    <row r="86" spans="1:121" ht="12.75" customHeight="1">
      <c r="A86" s="53" t="s">
        <v>89</v>
      </c>
      <c r="B86" s="91">
        <v>6641</v>
      </c>
      <c r="C86" s="89">
        <v>329.284</v>
      </c>
      <c r="D86" s="89">
        <v>6970.284</v>
      </c>
      <c r="E86" s="91">
        <v>2893</v>
      </c>
      <c r="F86" s="91">
        <v>329.284</v>
      </c>
      <c r="G86" s="91">
        <v>3222.284</v>
      </c>
      <c r="H86" s="91">
        <v>1111</v>
      </c>
      <c r="I86" s="91">
        <v>0</v>
      </c>
      <c r="J86" s="91">
        <v>1111</v>
      </c>
      <c r="K86" s="91">
        <v>2079</v>
      </c>
      <c r="L86" s="162">
        <v>0</v>
      </c>
      <c r="M86" s="162">
        <v>2079</v>
      </c>
      <c r="N86" s="162">
        <v>558</v>
      </c>
      <c r="O86" s="162">
        <v>0</v>
      </c>
      <c r="P86" s="99">
        <v>558</v>
      </c>
      <c r="Q86" s="20"/>
      <c r="R86" s="23"/>
      <c r="S86" s="21"/>
      <c r="DP86" s="21"/>
      <c r="DQ86" s="21"/>
    </row>
    <row r="87" spans="1:121" ht="12.75" customHeight="1">
      <c r="A87" s="53" t="s">
        <v>90</v>
      </c>
      <c r="B87" s="91">
        <v>1691</v>
      </c>
      <c r="C87" s="89">
        <v>353.027</v>
      </c>
      <c r="D87" s="89">
        <v>2044.027</v>
      </c>
      <c r="E87" s="91">
        <v>594</v>
      </c>
      <c r="F87" s="91">
        <v>268.327</v>
      </c>
      <c r="G87" s="91">
        <v>862.327</v>
      </c>
      <c r="H87" s="91">
        <v>259</v>
      </c>
      <c r="I87" s="91">
        <v>84.7</v>
      </c>
      <c r="J87" s="91">
        <v>343.7</v>
      </c>
      <c r="K87" s="91">
        <v>240</v>
      </c>
      <c r="L87" s="162">
        <v>0</v>
      </c>
      <c r="M87" s="162">
        <v>240</v>
      </c>
      <c r="N87" s="162">
        <v>598</v>
      </c>
      <c r="O87" s="162">
        <v>0</v>
      </c>
      <c r="P87" s="99">
        <v>598</v>
      </c>
      <c r="Q87" s="20"/>
      <c r="R87" s="23"/>
      <c r="S87" s="21"/>
      <c r="DP87" s="21"/>
      <c r="DQ87" s="21"/>
    </row>
    <row r="88" spans="1:121" ht="12.75" customHeight="1">
      <c r="A88" s="53" t="s">
        <v>91</v>
      </c>
      <c r="B88" s="91">
        <v>1697</v>
      </c>
      <c r="C88" s="89"/>
      <c r="D88" s="89">
        <v>1697</v>
      </c>
      <c r="E88" s="91">
        <v>232</v>
      </c>
      <c r="F88" s="91"/>
      <c r="G88" s="91">
        <v>232</v>
      </c>
      <c r="H88" s="91">
        <v>510</v>
      </c>
      <c r="I88" s="91"/>
      <c r="J88" s="91">
        <v>510</v>
      </c>
      <c r="K88" s="91">
        <v>404</v>
      </c>
      <c r="L88" s="162"/>
      <c r="M88" s="162">
        <v>404</v>
      </c>
      <c r="N88" s="162">
        <v>551</v>
      </c>
      <c r="O88" s="162"/>
      <c r="P88" s="99">
        <v>551</v>
      </c>
      <c r="Q88" s="20"/>
      <c r="R88" s="23"/>
      <c r="S88" s="21"/>
      <c r="DP88" s="21"/>
      <c r="DQ88" s="21"/>
    </row>
    <row r="89" spans="1:121" ht="12.75" customHeight="1">
      <c r="A89" s="50" t="s">
        <v>119</v>
      </c>
      <c r="B89" s="91">
        <v>2400</v>
      </c>
      <c r="C89" s="89">
        <v>373.432</v>
      </c>
      <c r="D89" s="89">
        <v>2773.432</v>
      </c>
      <c r="E89" s="91">
        <v>466</v>
      </c>
      <c r="F89" s="91">
        <v>329.432</v>
      </c>
      <c r="G89" s="91">
        <v>795.432</v>
      </c>
      <c r="H89" s="91">
        <v>235</v>
      </c>
      <c r="I89" s="91">
        <v>0</v>
      </c>
      <c r="J89" s="91">
        <v>235</v>
      </c>
      <c r="K89" s="91">
        <v>229</v>
      </c>
      <c r="L89" s="162">
        <v>0</v>
      </c>
      <c r="M89" s="162">
        <v>229</v>
      </c>
      <c r="N89" s="162">
        <v>1470</v>
      </c>
      <c r="O89" s="162">
        <v>44</v>
      </c>
      <c r="P89" s="99">
        <v>1514</v>
      </c>
      <c r="Q89" s="20"/>
      <c r="R89" s="23"/>
      <c r="S89" s="21"/>
      <c r="DP89" s="21"/>
      <c r="DQ89" s="21"/>
    </row>
    <row r="90" spans="1:121" ht="12.75" customHeight="1">
      <c r="A90" s="53" t="s">
        <v>92</v>
      </c>
      <c r="B90" s="91">
        <v>640</v>
      </c>
      <c r="C90" s="89"/>
      <c r="D90" s="89">
        <v>640</v>
      </c>
      <c r="E90" s="91">
        <v>274</v>
      </c>
      <c r="F90" s="91"/>
      <c r="G90" s="91">
        <v>274</v>
      </c>
      <c r="H90" s="91">
        <v>74</v>
      </c>
      <c r="I90" s="91"/>
      <c r="J90" s="91">
        <v>74</v>
      </c>
      <c r="K90" s="91">
        <v>249</v>
      </c>
      <c r="L90" s="162"/>
      <c r="M90" s="162">
        <v>249</v>
      </c>
      <c r="N90" s="162">
        <v>43</v>
      </c>
      <c r="O90" s="162"/>
      <c r="P90" s="99">
        <v>43</v>
      </c>
      <c r="Q90" s="20"/>
      <c r="R90" s="23"/>
      <c r="S90" s="21"/>
      <c r="DP90" s="21"/>
      <c r="DQ90" s="21"/>
    </row>
    <row r="91" spans="1:121" ht="12.75" customHeight="1">
      <c r="A91" s="53" t="s">
        <v>93</v>
      </c>
      <c r="B91" s="91">
        <v>1422</v>
      </c>
      <c r="C91" s="89">
        <v>85.94399999999999</v>
      </c>
      <c r="D91" s="89">
        <v>1507.944</v>
      </c>
      <c r="E91" s="91">
        <v>391</v>
      </c>
      <c r="F91" s="91">
        <v>85.064</v>
      </c>
      <c r="G91" s="91">
        <v>476.06399999999996</v>
      </c>
      <c r="H91" s="91">
        <v>185</v>
      </c>
      <c r="I91" s="91">
        <v>0</v>
      </c>
      <c r="J91" s="91">
        <v>185</v>
      </c>
      <c r="K91" s="91">
        <v>439</v>
      </c>
      <c r="L91" s="162">
        <v>0</v>
      </c>
      <c r="M91" s="162">
        <v>439</v>
      </c>
      <c r="N91" s="162">
        <v>407</v>
      </c>
      <c r="O91" s="162">
        <v>0.88</v>
      </c>
      <c r="P91" s="99">
        <v>407.88</v>
      </c>
      <c r="Q91" s="20"/>
      <c r="R91" s="23"/>
      <c r="S91" s="21"/>
      <c r="DP91" s="21"/>
      <c r="DQ91" s="21"/>
    </row>
    <row r="92" spans="1:121" ht="12.75" customHeight="1">
      <c r="A92" s="53" t="s">
        <v>94</v>
      </c>
      <c r="B92" s="91">
        <v>2507</v>
      </c>
      <c r="C92" s="89">
        <v>201.142</v>
      </c>
      <c r="D92" s="89">
        <v>2708.142</v>
      </c>
      <c r="E92" s="91">
        <v>925</v>
      </c>
      <c r="F92" s="91">
        <v>194.01</v>
      </c>
      <c r="G92" s="91">
        <v>1119.01</v>
      </c>
      <c r="H92" s="91">
        <v>389</v>
      </c>
      <c r="I92" s="91">
        <v>0</v>
      </c>
      <c r="J92" s="91">
        <v>389</v>
      </c>
      <c r="K92" s="91">
        <v>415</v>
      </c>
      <c r="L92" s="162">
        <v>7.132</v>
      </c>
      <c r="M92" s="162">
        <v>422.132</v>
      </c>
      <c r="N92" s="162">
        <v>778</v>
      </c>
      <c r="O92" s="162">
        <v>0</v>
      </c>
      <c r="P92" s="99">
        <v>778</v>
      </c>
      <c r="Q92" s="20"/>
      <c r="R92" s="23"/>
      <c r="S92" s="21"/>
      <c r="DP92" s="21"/>
      <c r="DQ92" s="21"/>
    </row>
    <row r="93" spans="1:121" ht="12.75" customHeight="1" thickBot="1">
      <c r="A93" s="54"/>
      <c r="B93" s="131"/>
      <c r="C93" s="95"/>
      <c r="D93" s="95" t="s">
        <v>104</v>
      </c>
      <c r="E93" s="131"/>
      <c r="F93" s="131"/>
      <c r="G93" s="131"/>
      <c r="H93" s="131"/>
      <c r="I93" s="131"/>
      <c r="J93" s="131"/>
      <c r="K93" s="131"/>
      <c r="L93" s="163"/>
      <c r="M93" s="163"/>
      <c r="N93" s="163"/>
      <c r="O93" s="163"/>
      <c r="P93" s="134"/>
      <c r="R93" s="23"/>
      <c r="S93" s="21"/>
      <c r="DP93" s="21"/>
      <c r="DQ93" s="21"/>
    </row>
    <row r="94" spans="1:121" s="22" customFormat="1" ht="12.75" customHeight="1" thickBot="1">
      <c r="A94" s="55" t="s">
        <v>103</v>
      </c>
      <c r="B94" s="132">
        <f>SUM(B80:B93)</f>
        <v>44224</v>
      </c>
      <c r="C94" s="132">
        <f aca="true" t="shared" si="6" ref="C94:P94">SUM(C80:C93)</f>
        <v>2975.1209999999996</v>
      </c>
      <c r="D94" s="132">
        <f t="shared" si="6"/>
        <v>47199.12100000001</v>
      </c>
      <c r="E94" s="132">
        <f t="shared" si="6"/>
        <v>10748</v>
      </c>
      <c r="F94" s="132">
        <f t="shared" si="6"/>
        <v>2838.4089999999997</v>
      </c>
      <c r="G94" s="132">
        <f t="shared" si="6"/>
        <v>13586.409000000001</v>
      </c>
      <c r="H94" s="132">
        <f t="shared" si="6"/>
        <v>7331</v>
      </c>
      <c r="I94" s="132">
        <f t="shared" si="6"/>
        <v>84.7</v>
      </c>
      <c r="J94" s="132">
        <f t="shared" si="6"/>
        <v>7415.7</v>
      </c>
      <c r="K94" s="132">
        <f t="shared" si="6"/>
        <v>6950</v>
      </c>
      <c r="L94" s="132">
        <f t="shared" si="6"/>
        <v>7.132</v>
      </c>
      <c r="M94" s="132">
        <f t="shared" si="6"/>
        <v>6957.132</v>
      </c>
      <c r="N94" s="132">
        <f t="shared" si="6"/>
        <v>19195</v>
      </c>
      <c r="O94" s="132">
        <f t="shared" si="6"/>
        <v>44.88</v>
      </c>
      <c r="P94" s="133">
        <f t="shared" si="6"/>
        <v>19239.88</v>
      </c>
      <c r="Q94" s="20"/>
      <c r="R94" s="23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</row>
    <row r="95" spans="1:121" ht="12.75" customHeight="1">
      <c r="A95" s="56"/>
      <c r="B95" s="97"/>
      <c r="C95" s="94"/>
      <c r="D95" s="94" t="s">
        <v>104</v>
      </c>
      <c r="E95" s="97"/>
      <c r="F95" s="97"/>
      <c r="G95" s="97"/>
      <c r="H95" s="97"/>
      <c r="I95" s="97"/>
      <c r="J95" s="97"/>
      <c r="K95" s="97"/>
      <c r="L95" s="161"/>
      <c r="M95" s="161"/>
      <c r="N95" s="161"/>
      <c r="O95" s="161"/>
      <c r="P95" s="98"/>
      <c r="R95" s="23"/>
      <c r="S95" s="21"/>
      <c r="DP95" s="21"/>
      <c r="DQ95" s="21"/>
    </row>
    <row r="96" spans="1:121" ht="12.75" customHeight="1">
      <c r="A96" s="50" t="s">
        <v>95</v>
      </c>
      <c r="B96" s="91">
        <v>728</v>
      </c>
      <c r="C96" s="89">
        <v>194.321</v>
      </c>
      <c r="D96" s="89">
        <v>922.321</v>
      </c>
      <c r="E96" s="91">
        <v>250</v>
      </c>
      <c r="F96" s="91">
        <v>194.321</v>
      </c>
      <c r="G96" s="91">
        <v>444.321</v>
      </c>
      <c r="H96" s="91">
        <v>29</v>
      </c>
      <c r="I96" s="91">
        <v>0</v>
      </c>
      <c r="J96" s="91">
        <v>29</v>
      </c>
      <c r="K96" s="91">
        <v>81</v>
      </c>
      <c r="L96" s="162">
        <v>0</v>
      </c>
      <c r="M96" s="162">
        <v>81</v>
      </c>
      <c r="N96" s="162">
        <v>368</v>
      </c>
      <c r="O96" s="162">
        <v>0</v>
      </c>
      <c r="P96" s="99">
        <v>368</v>
      </c>
      <c r="Q96" s="20"/>
      <c r="R96" s="23"/>
      <c r="S96" s="21"/>
      <c r="DP96" s="21"/>
      <c r="DQ96" s="21"/>
    </row>
    <row r="97" spans="1:121" ht="12.75" customHeight="1">
      <c r="A97" s="53" t="s">
        <v>96</v>
      </c>
      <c r="B97" s="91">
        <v>23596</v>
      </c>
      <c r="C97" s="89"/>
      <c r="D97" s="89">
        <v>23596</v>
      </c>
      <c r="E97" s="91">
        <v>7616</v>
      </c>
      <c r="F97" s="91"/>
      <c r="G97" s="91">
        <v>7616</v>
      </c>
      <c r="H97" s="91">
        <v>2969</v>
      </c>
      <c r="I97" s="91"/>
      <c r="J97" s="91">
        <v>2969</v>
      </c>
      <c r="K97" s="91">
        <v>5381</v>
      </c>
      <c r="L97" s="162"/>
      <c r="M97" s="162">
        <v>5381</v>
      </c>
      <c r="N97" s="162">
        <v>7630</v>
      </c>
      <c r="O97" s="162"/>
      <c r="P97" s="99">
        <v>7630</v>
      </c>
      <c r="Q97" s="20"/>
      <c r="R97" s="23"/>
      <c r="S97" s="21"/>
      <c r="DP97" s="21"/>
      <c r="DQ97" s="21"/>
    </row>
    <row r="98" spans="1:121" ht="12.75" customHeight="1">
      <c r="A98" s="53" t="s">
        <v>97</v>
      </c>
      <c r="B98" s="91">
        <v>4809</v>
      </c>
      <c r="C98" s="89">
        <v>889.948</v>
      </c>
      <c r="D98" s="89">
        <v>5698.948</v>
      </c>
      <c r="E98" s="91">
        <v>1494</v>
      </c>
      <c r="F98" s="91">
        <v>852.78</v>
      </c>
      <c r="G98" s="91">
        <v>2346.7799999999997</v>
      </c>
      <c r="H98" s="91">
        <v>556</v>
      </c>
      <c r="I98" s="91">
        <v>0</v>
      </c>
      <c r="J98" s="91">
        <v>556</v>
      </c>
      <c r="K98" s="91">
        <v>914</v>
      </c>
      <c r="L98" s="162">
        <v>8.292</v>
      </c>
      <c r="M98" s="162">
        <v>922.292</v>
      </c>
      <c r="N98" s="162">
        <v>1845</v>
      </c>
      <c r="O98" s="162">
        <v>28.876</v>
      </c>
      <c r="P98" s="99">
        <v>1873.876</v>
      </c>
      <c r="Q98" s="20"/>
      <c r="R98" s="23"/>
      <c r="S98" s="21"/>
      <c r="DP98" s="21"/>
      <c r="DQ98" s="21"/>
    </row>
    <row r="99" spans="1:121" ht="12.75" customHeight="1">
      <c r="A99" s="53" t="s">
        <v>98</v>
      </c>
      <c r="B99" s="91">
        <v>4406</v>
      </c>
      <c r="C99" s="89">
        <v>91.319</v>
      </c>
      <c r="D99" s="89">
        <v>4497.319</v>
      </c>
      <c r="E99" s="91">
        <v>1677</v>
      </c>
      <c r="F99" s="91">
        <v>78.319</v>
      </c>
      <c r="G99" s="91">
        <v>1755.319</v>
      </c>
      <c r="H99" s="91">
        <v>1292</v>
      </c>
      <c r="I99" s="91">
        <v>2</v>
      </c>
      <c r="J99" s="91">
        <v>1294</v>
      </c>
      <c r="K99" s="91">
        <v>1348</v>
      </c>
      <c r="L99" s="162">
        <v>0</v>
      </c>
      <c r="M99" s="162">
        <v>1348</v>
      </c>
      <c r="N99" s="162">
        <v>89</v>
      </c>
      <c r="O99" s="162">
        <v>11</v>
      </c>
      <c r="P99" s="99">
        <v>100</v>
      </c>
      <c r="Q99" s="20"/>
      <c r="R99" s="23"/>
      <c r="S99" s="21"/>
      <c r="DP99" s="21"/>
      <c r="DQ99" s="21"/>
    </row>
    <row r="100" spans="1:121" ht="12.75" customHeight="1">
      <c r="A100" s="53" t="s">
        <v>99</v>
      </c>
      <c r="B100" s="91">
        <v>1980</v>
      </c>
      <c r="C100" s="89">
        <v>779.3140099999999</v>
      </c>
      <c r="D100" s="89">
        <v>2759.31401</v>
      </c>
      <c r="E100" s="91">
        <v>749</v>
      </c>
      <c r="F100" s="91">
        <v>759.3140099999999</v>
      </c>
      <c r="G100" s="91">
        <v>1508.31401</v>
      </c>
      <c r="H100" s="91">
        <v>0</v>
      </c>
      <c r="I100" s="91">
        <v>0</v>
      </c>
      <c r="J100" s="91">
        <v>0</v>
      </c>
      <c r="K100" s="91">
        <v>424</v>
      </c>
      <c r="L100" s="162">
        <v>10</v>
      </c>
      <c r="M100" s="162">
        <v>434</v>
      </c>
      <c r="N100" s="162">
        <v>807</v>
      </c>
      <c r="O100" s="162">
        <v>10</v>
      </c>
      <c r="P100" s="99">
        <v>817</v>
      </c>
      <c r="Q100" s="20"/>
      <c r="R100" s="23"/>
      <c r="S100" s="21"/>
      <c r="DP100" s="21"/>
      <c r="DQ100" s="21"/>
    </row>
    <row r="101" spans="1:121" ht="12.75" customHeight="1">
      <c r="A101" s="53" t="s">
        <v>100</v>
      </c>
      <c r="B101" s="91">
        <v>733</v>
      </c>
      <c r="C101" s="89">
        <v>9</v>
      </c>
      <c r="D101" s="89">
        <v>742</v>
      </c>
      <c r="E101" s="91">
        <v>216</v>
      </c>
      <c r="F101" s="91">
        <v>8</v>
      </c>
      <c r="G101" s="91">
        <v>224</v>
      </c>
      <c r="H101" s="91">
        <v>104</v>
      </c>
      <c r="I101" s="91">
        <v>0</v>
      </c>
      <c r="J101" s="91">
        <v>104</v>
      </c>
      <c r="K101" s="91">
        <v>198</v>
      </c>
      <c r="L101" s="162">
        <v>0</v>
      </c>
      <c r="M101" s="162">
        <v>198</v>
      </c>
      <c r="N101" s="162">
        <v>215</v>
      </c>
      <c r="O101" s="162">
        <v>1</v>
      </c>
      <c r="P101" s="99">
        <v>216</v>
      </c>
      <c r="Q101" s="20"/>
      <c r="R101" s="23"/>
      <c r="S101" s="21"/>
      <c r="DP101" s="21"/>
      <c r="DQ101" s="21"/>
    </row>
    <row r="102" spans="1:121" ht="12.75" customHeight="1">
      <c r="A102" s="50" t="s">
        <v>120</v>
      </c>
      <c r="B102" s="91">
        <v>8301</v>
      </c>
      <c r="C102" s="89">
        <v>185.85500000000002</v>
      </c>
      <c r="D102" s="89">
        <v>8486.855</v>
      </c>
      <c r="E102" s="91">
        <v>1367</v>
      </c>
      <c r="F102" s="91">
        <v>185.85500000000002</v>
      </c>
      <c r="G102" s="91">
        <v>1552.855</v>
      </c>
      <c r="H102" s="91">
        <v>398</v>
      </c>
      <c r="I102" s="91">
        <v>0</v>
      </c>
      <c r="J102" s="91">
        <v>398</v>
      </c>
      <c r="K102" s="91">
        <v>685</v>
      </c>
      <c r="L102" s="162">
        <v>0</v>
      </c>
      <c r="M102" s="162">
        <v>685</v>
      </c>
      <c r="N102" s="162">
        <v>5851</v>
      </c>
      <c r="O102" s="162">
        <v>0</v>
      </c>
      <c r="P102" s="99">
        <v>5851</v>
      </c>
      <c r="Q102" s="20"/>
      <c r="R102" s="23"/>
      <c r="S102" s="21"/>
      <c r="DP102" s="21"/>
      <c r="DQ102" s="21"/>
    </row>
    <row r="103" spans="1:121" ht="12.75" customHeight="1">
      <c r="A103" s="53" t="s">
        <v>101</v>
      </c>
      <c r="B103" s="91">
        <v>40</v>
      </c>
      <c r="C103" s="89">
        <v>1404.21399</v>
      </c>
      <c r="D103" s="89">
        <v>1444.21399</v>
      </c>
      <c r="E103" s="91">
        <v>15</v>
      </c>
      <c r="F103" s="91">
        <v>1361.99201</v>
      </c>
      <c r="G103" s="91">
        <v>1376.99201</v>
      </c>
      <c r="H103" s="91">
        <v>1</v>
      </c>
      <c r="I103" s="91">
        <v>1.842</v>
      </c>
      <c r="J103" s="91">
        <v>2.842</v>
      </c>
      <c r="K103" s="91">
        <v>0</v>
      </c>
      <c r="L103" s="162">
        <v>28.665</v>
      </c>
      <c r="M103" s="162">
        <v>28.665</v>
      </c>
      <c r="N103" s="162">
        <v>24</v>
      </c>
      <c r="O103" s="162">
        <v>11.715</v>
      </c>
      <c r="P103" s="99">
        <v>35.715</v>
      </c>
      <c r="Q103" s="20"/>
      <c r="R103" s="23"/>
      <c r="S103" s="21"/>
      <c r="DP103" s="21"/>
      <c r="DQ103" s="21"/>
    </row>
    <row r="104" spans="1:121" ht="12.75" customHeight="1" thickBot="1">
      <c r="A104" s="51"/>
      <c r="B104" s="38"/>
      <c r="C104" s="47"/>
      <c r="D104" s="95" t="s">
        <v>104</v>
      </c>
      <c r="E104" s="28"/>
      <c r="F104" s="28"/>
      <c r="G104" s="28"/>
      <c r="H104" s="28"/>
      <c r="I104" s="28"/>
      <c r="J104" s="28"/>
      <c r="K104" s="28"/>
      <c r="L104" s="164"/>
      <c r="M104" s="164"/>
      <c r="N104" s="164"/>
      <c r="O104" s="164"/>
      <c r="P104" s="29"/>
      <c r="R104" s="23"/>
      <c r="S104" s="21"/>
      <c r="DP104" s="21"/>
      <c r="DQ104" s="21"/>
    </row>
    <row r="105" spans="1:121" s="22" customFormat="1" ht="12.75" customHeight="1" thickBot="1">
      <c r="A105" s="55" t="s">
        <v>5</v>
      </c>
      <c r="B105" s="48">
        <f>SUM(B96:B104)</f>
        <v>44593</v>
      </c>
      <c r="C105" s="48">
        <f aca="true" t="shared" si="7" ref="C105:P105">SUM(C96:C104)</f>
        <v>3553.9709999999995</v>
      </c>
      <c r="D105" s="48">
        <f t="shared" si="7"/>
        <v>48146.971</v>
      </c>
      <c r="E105" s="48">
        <f t="shared" si="7"/>
        <v>13384</v>
      </c>
      <c r="F105" s="48">
        <f t="shared" si="7"/>
        <v>3440.5810199999996</v>
      </c>
      <c r="G105" s="48">
        <f t="shared" si="7"/>
        <v>16824.581019999998</v>
      </c>
      <c r="H105" s="48">
        <f t="shared" si="7"/>
        <v>5349</v>
      </c>
      <c r="I105" s="48">
        <f t="shared" si="7"/>
        <v>3.842</v>
      </c>
      <c r="J105" s="48">
        <f t="shared" si="7"/>
        <v>5352.842</v>
      </c>
      <c r="K105" s="48">
        <f t="shared" si="7"/>
        <v>9031</v>
      </c>
      <c r="L105" s="48">
        <f t="shared" si="7"/>
        <v>46.957</v>
      </c>
      <c r="M105" s="48">
        <f t="shared" si="7"/>
        <v>9077.957000000002</v>
      </c>
      <c r="N105" s="48">
        <f t="shared" si="7"/>
        <v>16829</v>
      </c>
      <c r="O105" s="48">
        <f t="shared" si="7"/>
        <v>62.59100000000001</v>
      </c>
      <c r="P105" s="73">
        <f t="shared" si="7"/>
        <v>16891.591</v>
      </c>
      <c r="Q105" s="20"/>
      <c r="R105" s="23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</row>
    <row r="106" spans="1:121" ht="12.75" customHeight="1">
      <c r="A106" s="49"/>
      <c r="B106" s="37"/>
      <c r="C106" s="45"/>
      <c r="D106" s="94" t="s">
        <v>104</v>
      </c>
      <c r="E106" s="30"/>
      <c r="F106" s="30"/>
      <c r="G106" s="30"/>
      <c r="H106" s="30"/>
      <c r="I106" s="30"/>
      <c r="J106" s="30"/>
      <c r="K106" s="30"/>
      <c r="L106" s="165"/>
      <c r="M106" s="165"/>
      <c r="N106" s="165"/>
      <c r="O106" s="165"/>
      <c r="P106" s="31"/>
      <c r="R106" s="23"/>
      <c r="S106" s="21"/>
      <c r="DP106" s="21"/>
      <c r="DQ106" s="21"/>
    </row>
    <row r="107" spans="1:121" s="36" customFormat="1" ht="12.75" customHeight="1" thickBot="1">
      <c r="A107" s="103" t="s">
        <v>106</v>
      </c>
      <c r="B107" s="104">
        <f aca="true" t="shared" si="8" ref="B107:P107">B16+B26+B38+B48+B62+B78+B94+B105</f>
        <v>370544.1309</v>
      </c>
      <c r="C107" s="104">
        <f t="shared" si="8"/>
        <v>18376.18357</v>
      </c>
      <c r="D107" s="111">
        <f t="shared" si="8"/>
        <v>388920.31447000004</v>
      </c>
      <c r="E107" s="112">
        <f t="shared" si="8"/>
        <v>98528.82205</v>
      </c>
      <c r="F107" s="112">
        <f t="shared" si="8"/>
        <v>16607.30657</v>
      </c>
      <c r="G107" s="112">
        <f t="shared" si="8"/>
        <v>115136.12862</v>
      </c>
      <c r="H107" s="112">
        <f t="shared" si="8"/>
        <v>86575.42407</v>
      </c>
      <c r="I107" s="112">
        <f t="shared" si="8"/>
        <v>301.793</v>
      </c>
      <c r="J107" s="112">
        <f t="shared" si="8"/>
        <v>86877.21707000001</v>
      </c>
      <c r="K107" s="112">
        <f t="shared" si="8"/>
        <v>45448.20708</v>
      </c>
      <c r="L107" s="112">
        <f t="shared" si="8"/>
        <v>494.12000000000006</v>
      </c>
      <c r="M107" s="112">
        <f t="shared" si="8"/>
        <v>45942.327079999995</v>
      </c>
      <c r="N107" s="112">
        <f t="shared" si="8"/>
        <v>139991.70887</v>
      </c>
      <c r="O107" s="112">
        <f t="shared" si="8"/>
        <v>972.9640100000003</v>
      </c>
      <c r="P107" s="113">
        <f t="shared" si="8"/>
        <v>140964.67288000003</v>
      </c>
      <c r="Q107" s="114"/>
      <c r="R107" s="3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</row>
    <row r="108" spans="3:121" ht="12.75">
      <c r="C108" s="27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1"/>
      <c r="R108" s="21"/>
      <c r="S108" s="21"/>
      <c r="DP108" s="21"/>
      <c r="DQ108" s="21"/>
    </row>
    <row r="109" spans="5:121" ht="12.75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1"/>
      <c r="R109" s="21"/>
      <c r="S109" s="21"/>
      <c r="DP109" s="21"/>
      <c r="DQ109" s="21"/>
    </row>
    <row r="110" spans="2:121" ht="12.75">
      <c r="B110" s="20" t="s">
        <v>104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1"/>
      <c r="R110" s="21"/>
      <c r="S110" s="21"/>
      <c r="DP110" s="21"/>
      <c r="DQ110" s="21"/>
    </row>
    <row r="111" spans="5:121" ht="12.75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1"/>
      <c r="R111" s="21"/>
      <c r="S111" s="21"/>
      <c r="DP111" s="21"/>
      <c r="DQ111" s="21"/>
    </row>
    <row r="112" spans="5:121" ht="12.75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1"/>
      <c r="R112" s="21"/>
      <c r="S112" s="21"/>
      <c r="DP112" s="21"/>
      <c r="DQ112" s="21"/>
    </row>
    <row r="113" spans="5:121" ht="12.75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1"/>
      <c r="R113" s="21"/>
      <c r="S113" s="21"/>
      <c r="DP113" s="21"/>
      <c r="DQ113" s="21"/>
    </row>
    <row r="114" spans="5:121" ht="12.75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1"/>
      <c r="R114" s="21"/>
      <c r="S114" s="21"/>
      <c r="DP114" s="21"/>
      <c r="DQ114" s="21"/>
    </row>
    <row r="115" spans="5:121" ht="12.75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1"/>
      <c r="R115" s="21"/>
      <c r="S115" s="21"/>
      <c r="DP115" s="21"/>
      <c r="DQ115" s="21"/>
    </row>
    <row r="116" spans="8:121" ht="12.75">
      <c r="H116" s="23"/>
      <c r="I116" s="23"/>
      <c r="J116" s="23"/>
      <c r="K116" s="23"/>
      <c r="L116" s="23"/>
      <c r="M116" s="23"/>
      <c r="N116" s="23"/>
      <c r="O116" s="23"/>
      <c r="P116" s="23"/>
      <c r="Q116" s="21"/>
      <c r="R116" s="21"/>
      <c r="S116" s="21"/>
      <c r="DP116" s="21"/>
      <c r="DQ116" s="21"/>
    </row>
    <row r="117" spans="8:121" ht="12.75">
      <c r="H117" s="23"/>
      <c r="I117" s="23"/>
      <c r="J117" s="23"/>
      <c r="K117" s="23"/>
      <c r="L117" s="23"/>
      <c r="M117" s="23"/>
      <c r="N117" s="23"/>
      <c r="O117" s="23"/>
      <c r="P117" s="23"/>
      <c r="Q117" s="21"/>
      <c r="R117" s="21"/>
      <c r="S117" s="21"/>
      <c r="DP117" s="21"/>
      <c r="DQ117" s="21"/>
    </row>
    <row r="118" spans="18:121" ht="12.75">
      <c r="R118" s="21"/>
      <c r="S118" s="21"/>
      <c r="DP118" s="21"/>
      <c r="DQ118" s="21"/>
    </row>
    <row r="119" spans="18:121" ht="12.75">
      <c r="R119" s="21"/>
      <c r="S119" s="21"/>
      <c r="DP119" s="21"/>
      <c r="DQ119" s="21"/>
    </row>
    <row r="120" spans="18:121" ht="12.75">
      <c r="R120" s="21"/>
      <c r="S120" s="21"/>
      <c r="DP120" s="21"/>
      <c r="DQ120" s="21"/>
    </row>
    <row r="121" spans="18:121" ht="12.75">
      <c r="R121" s="21"/>
      <c r="S121" s="21"/>
      <c r="DP121" s="21"/>
      <c r="DQ121" s="21"/>
    </row>
    <row r="122" spans="18:121" ht="12.75">
      <c r="R122" s="21"/>
      <c r="S122" s="21"/>
      <c r="DP122" s="21"/>
      <c r="DQ122" s="21"/>
    </row>
    <row r="123" spans="18:121" ht="12.75">
      <c r="R123" s="21"/>
      <c r="S123" s="21"/>
      <c r="DP123" s="21"/>
      <c r="DQ123" s="21"/>
    </row>
    <row r="124" spans="18:121" ht="12.75">
      <c r="R124" s="21"/>
      <c r="S124" s="21"/>
      <c r="DP124" s="21"/>
      <c r="DQ124" s="21"/>
    </row>
    <row r="125" spans="18:121" ht="12.75">
      <c r="R125" s="21"/>
      <c r="S125" s="21"/>
      <c r="DP125" s="21"/>
      <c r="DQ125" s="21"/>
    </row>
    <row r="126" spans="18:121" ht="12.75">
      <c r="R126" s="21"/>
      <c r="S126" s="21"/>
      <c r="DP126" s="21"/>
      <c r="DQ126" s="21"/>
    </row>
    <row r="127" spans="18:121" ht="12.75">
      <c r="R127" s="21"/>
      <c r="S127" s="21"/>
      <c r="DP127" s="21"/>
      <c r="DQ127" s="21"/>
    </row>
    <row r="128" spans="18:121" ht="12.75">
      <c r="R128" s="21"/>
      <c r="S128" s="21"/>
      <c r="DP128" s="21"/>
      <c r="DQ128" s="21"/>
    </row>
    <row r="129" spans="18:121" ht="12.75">
      <c r="R129" s="21"/>
      <c r="S129" s="21"/>
      <c r="DP129" s="21"/>
      <c r="DQ129" s="21"/>
    </row>
    <row r="130" spans="18:121" ht="12.75">
      <c r="R130" s="21"/>
      <c r="S130" s="21"/>
      <c r="DP130" s="21"/>
      <c r="DQ130" s="21"/>
    </row>
    <row r="131" spans="18:121" ht="12.75">
      <c r="R131" s="21"/>
      <c r="S131" s="21"/>
      <c r="DP131" s="21"/>
      <c r="DQ131" s="21"/>
    </row>
    <row r="132" spans="18:121" ht="12.75">
      <c r="R132" s="21"/>
      <c r="S132" s="21"/>
      <c r="DP132" s="21"/>
      <c r="DQ132" s="21"/>
    </row>
    <row r="133" spans="18:121" ht="12.75">
      <c r="R133" s="21"/>
      <c r="S133" s="21"/>
      <c r="DP133" s="21"/>
      <c r="DQ133" s="21"/>
    </row>
    <row r="134" spans="18:121" ht="12.75">
      <c r="R134" s="21"/>
      <c r="S134" s="21"/>
      <c r="DP134" s="21"/>
      <c r="DQ134" s="21"/>
    </row>
    <row r="135" spans="18:121" ht="12.75">
      <c r="R135" s="21"/>
      <c r="S135" s="21"/>
      <c r="DP135" s="21"/>
      <c r="DQ135" s="21"/>
    </row>
    <row r="136" spans="18:121" ht="12.75">
      <c r="R136" s="21"/>
      <c r="S136" s="21"/>
      <c r="DP136" s="21"/>
      <c r="DQ136" s="21"/>
    </row>
    <row r="137" spans="18:121" ht="12.75">
      <c r="R137" s="21"/>
      <c r="S137" s="21"/>
      <c r="DP137" s="21"/>
      <c r="DQ137" s="21"/>
    </row>
    <row r="138" spans="18:121" ht="12.75">
      <c r="R138" s="21"/>
      <c r="S138" s="21"/>
      <c r="DP138" s="21"/>
      <c r="DQ138" s="21"/>
    </row>
    <row r="139" spans="18:121" ht="12.75">
      <c r="R139" s="21"/>
      <c r="S139" s="21"/>
      <c r="DP139" s="21"/>
      <c r="DQ139" s="21"/>
    </row>
    <row r="140" spans="18:121" ht="12.75">
      <c r="R140" s="21"/>
      <c r="S140" s="21"/>
      <c r="DP140" s="21"/>
      <c r="DQ140" s="21"/>
    </row>
    <row r="141" spans="18:121" ht="12.75">
      <c r="R141" s="21"/>
      <c r="S141" s="21"/>
      <c r="DP141" s="21"/>
      <c r="DQ141" s="21"/>
    </row>
    <row r="142" spans="18:121" ht="12.75">
      <c r="R142" s="21"/>
      <c r="S142" s="21"/>
      <c r="DP142" s="21"/>
      <c r="DQ142" s="21"/>
    </row>
    <row r="143" spans="18:121" ht="12.75">
      <c r="R143" s="21"/>
      <c r="S143" s="21"/>
      <c r="DP143" s="21"/>
      <c r="DQ143" s="21"/>
    </row>
    <row r="144" spans="18:121" ht="12.75">
      <c r="R144" s="21"/>
      <c r="S144" s="21"/>
      <c r="DP144" s="21"/>
      <c r="DQ144" s="21"/>
    </row>
    <row r="145" spans="18:121" ht="12.75">
      <c r="R145" s="21"/>
      <c r="S145" s="21"/>
      <c r="DP145" s="21"/>
      <c r="DQ145" s="21"/>
    </row>
    <row r="146" spans="18:121" ht="12.75">
      <c r="R146" s="21"/>
      <c r="S146" s="21"/>
      <c r="DP146" s="21"/>
      <c r="DQ146" s="21"/>
    </row>
    <row r="147" spans="18:121" ht="12.75">
      <c r="R147" s="21"/>
      <c r="S147" s="21"/>
      <c r="DP147" s="21"/>
      <c r="DQ147" s="21"/>
    </row>
    <row r="148" spans="18:121" ht="12.75">
      <c r="R148" s="21"/>
      <c r="S148" s="21"/>
      <c r="DP148" s="21"/>
      <c r="DQ148" s="21"/>
    </row>
    <row r="149" spans="18:121" ht="12.75">
      <c r="R149" s="21"/>
      <c r="S149" s="21"/>
      <c r="DP149" s="21"/>
      <c r="DQ149" s="21"/>
    </row>
    <row r="150" spans="18:121" ht="12.75">
      <c r="R150" s="21"/>
      <c r="S150" s="21"/>
      <c r="DP150" s="21"/>
      <c r="DQ150" s="21"/>
    </row>
    <row r="151" spans="18:121" ht="12.75">
      <c r="R151" s="21"/>
      <c r="S151" s="21"/>
      <c r="DP151" s="21"/>
      <c r="DQ151" s="21"/>
    </row>
    <row r="152" spans="18:121" ht="12.75">
      <c r="R152" s="21"/>
      <c r="S152" s="21"/>
      <c r="DP152" s="21"/>
      <c r="DQ152" s="21"/>
    </row>
    <row r="153" spans="18:121" ht="12.75">
      <c r="R153" s="21"/>
      <c r="S153" s="21"/>
      <c r="DP153" s="21"/>
      <c r="DQ153" s="21"/>
    </row>
    <row r="154" spans="18:121" ht="12.75">
      <c r="R154" s="21"/>
      <c r="S154" s="21"/>
      <c r="DP154" s="21"/>
      <c r="DQ154" s="21"/>
    </row>
    <row r="155" spans="18:121" ht="12.75">
      <c r="R155" s="21"/>
      <c r="S155" s="21"/>
      <c r="DP155" s="21"/>
      <c r="DQ155" s="21"/>
    </row>
    <row r="156" spans="18:121" ht="12.75">
      <c r="R156" s="21"/>
      <c r="S156" s="21"/>
      <c r="DP156" s="21"/>
      <c r="DQ156" s="21"/>
    </row>
    <row r="157" spans="18:121" ht="12.75">
      <c r="R157" s="21"/>
      <c r="S157" s="21"/>
      <c r="DP157" s="21"/>
      <c r="DQ157" s="21"/>
    </row>
    <row r="158" spans="18:121" ht="12.75">
      <c r="R158" s="21"/>
      <c r="S158" s="21"/>
      <c r="DP158" s="21"/>
      <c r="DQ158" s="21"/>
    </row>
    <row r="159" spans="18:121" ht="12.75">
      <c r="R159" s="21"/>
      <c r="S159" s="21"/>
      <c r="DP159" s="21"/>
      <c r="DQ159" s="21"/>
    </row>
    <row r="160" spans="18:121" ht="12.75">
      <c r="R160" s="21"/>
      <c r="S160" s="21"/>
      <c r="DP160" s="21"/>
      <c r="DQ160" s="21"/>
    </row>
    <row r="161" spans="18:121" ht="12.75">
      <c r="R161" s="21"/>
      <c r="S161" s="21"/>
      <c r="DP161" s="21"/>
      <c r="DQ161" s="21"/>
    </row>
    <row r="162" spans="18:121" ht="12.75">
      <c r="R162" s="21"/>
      <c r="S162" s="21"/>
      <c r="DP162" s="21"/>
      <c r="DQ162" s="21"/>
    </row>
    <row r="163" spans="18:121" ht="12.75">
      <c r="R163" s="21"/>
      <c r="S163" s="21"/>
      <c r="DP163" s="21"/>
      <c r="DQ163" s="21"/>
    </row>
    <row r="164" spans="18:121" ht="12.75">
      <c r="R164" s="21"/>
      <c r="S164" s="21"/>
      <c r="DP164" s="21"/>
      <c r="DQ164" s="21"/>
    </row>
    <row r="165" spans="18:121" ht="12.75">
      <c r="R165" s="21"/>
      <c r="S165" s="21"/>
      <c r="DP165" s="21"/>
      <c r="DQ165" s="21"/>
    </row>
    <row r="166" spans="18:121" ht="12.75">
      <c r="R166" s="21"/>
      <c r="S166" s="21"/>
      <c r="DP166" s="21"/>
      <c r="DQ166" s="21"/>
    </row>
    <row r="167" spans="18:121" ht="12.75">
      <c r="R167" s="21"/>
      <c r="S167" s="21"/>
      <c r="DP167" s="21"/>
      <c r="DQ167" s="21"/>
    </row>
  </sheetData>
  <sheetProtection/>
  <mergeCells count="25">
    <mergeCell ref="H7:J7"/>
    <mergeCell ref="I8:I9"/>
    <mergeCell ref="J8:J9"/>
    <mergeCell ref="K7:M7"/>
    <mergeCell ref="L8:L9"/>
    <mergeCell ref="D8:D9"/>
    <mergeCell ref="E8:E9"/>
    <mergeCell ref="E7:G7"/>
    <mergeCell ref="F8:F9"/>
    <mergeCell ref="G8:G9"/>
    <mergeCell ref="A2:P2"/>
    <mergeCell ref="A3:P3"/>
    <mergeCell ref="N7:P7"/>
    <mergeCell ref="N8:N9"/>
    <mergeCell ref="O8:O9"/>
    <mergeCell ref="B5:P6"/>
    <mergeCell ref="K8:K9"/>
    <mergeCell ref="P8:P9"/>
    <mergeCell ref="H8:H9"/>
    <mergeCell ref="A5:A10"/>
    <mergeCell ref="B10:P10"/>
    <mergeCell ref="B7:D7"/>
    <mergeCell ref="B8:B9"/>
    <mergeCell ref="M8:M9"/>
    <mergeCell ref="C8:C9"/>
  </mergeCells>
  <printOptions/>
  <pageMargins left="0.7480314960629921" right="0.35433070866141736" top="0.984251968503937" bottom="0.984251968503937" header="0.5118110236220472" footer="0.5118110236220472"/>
  <pageSetup firstPageNumber="157" useFirstPageNumber="1" horizontalDpi="300" verticalDpi="300" orientation="landscape" paperSize="9" r:id="rId1"/>
  <headerFooter alignWithMargins="0">
    <oddFooter>&amp;R&amp;8Príloha č. 5 Plánu rozvoja VK v SR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9"/>
  <sheetViews>
    <sheetView view="pageLayout" workbookViewId="0" topLeftCell="A16">
      <selection activeCell="R17" sqref="R17"/>
    </sheetView>
  </sheetViews>
  <sheetFormatPr defaultColWidth="9.140625" defaultRowHeight="12.75"/>
  <cols>
    <col min="1" max="1" width="19.140625" style="14" customWidth="1"/>
    <col min="2" max="4" width="7.421875" style="25" customWidth="1"/>
    <col min="5" max="7" width="7.7109375" style="25" customWidth="1"/>
    <col min="8" max="8" width="9.140625" style="25" customWidth="1"/>
    <col min="9" max="9" width="7.7109375" style="25" customWidth="1"/>
    <col min="10" max="10" width="9.00390625" style="25" customWidth="1"/>
    <col min="11" max="13" width="9.7109375" style="25" customWidth="1"/>
    <col min="14" max="14" width="10.421875" style="25" customWidth="1"/>
    <col min="15" max="32" width="9.140625" style="21" customWidth="1"/>
    <col min="33" max="16384" width="9.140625" style="19" customWidth="1"/>
  </cols>
  <sheetData>
    <row r="1" spans="1:34" s="24" customFormat="1" ht="12.75">
      <c r="A1" s="1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24" customFormat="1" ht="12.75">
      <c r="A2" s="238" t="s">
        <v>107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s="24" customFormat="1" ht="12.75">
      <c r="A3" s="240" t="s">
        <v>121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2" s="24" customFormat="1" ht="13.5" thickBot="1">
      <c r="A4" s="1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112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4" customFormat="1" ht="12.75" customHeight="1">
      <c r="A5" s="201" t="s">
        <v>0</v>
      </c>
      <c r="B5" s="246" t="s">
        <v>15</v>
      </c>
      <c r="C5" s="247"/>
      <c r="D5" s="247"/>
      <c r="E5" s="248"/>
      <c r="F5" s="248"/>
      <c r="G5" s="249"/>
      <c r="H5" s="246" t="s">
        <v>16</v>
      </c>
      <c r="I5" s="247"/>
      <c r="J5" s="247"/>
      <c r="K5" s="248"/>
      <c r="L5" s="248"/>
      <c r="M5" s="249"/>
      <c r="N5" s="229" t="s">
        <v>17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4" customFormat="1" ht="12.75">
      <c r="A6" s="202"/>
      <c r="B6" s="250"/>
      <c r="C6" s="251"/>
      <c r="D6" s="251"/>
      <c r="E6" s="252"/>
      <c r="F6" s="252"/>
      <c r="G6" s="253"/>
      <c r="H6" s="250"/>
      <c r="I6" s="251"/>
      <c r="J6" s="251"/>
      <c r="K6" s="252"/>
      <c r="L6" s="252"/>
      <c r="M6" s="253"/>
      <c r="N6" s="232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4" customFormat="1" ht="12.75">
      <c r="A7" s="202"/>
      <c r="B7" s="254"/>
      <c r="C7" s="255"/>
      <c r="D7" s="255"/>
      <c r="E7" s="256"/>
      <c r="F7" s="256"/>
      <c r="G7" s="257"/>
      <c r="H7" s="254"/>
      <c r="I7" s="255"/>
      <c r="J7" s="255"/>
      <c r="K7" s="256"/>
      <c r="L7" s="256"/>
      <c r="M7" s="257"/>
      <c r="N7" s="232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4" customFormat="1" ht="23.25" customHeight="1">
      <c r="A8" s="202"/>
      <c r="B8" s="230" t="s">
        <v>6</v>
      </c>
      <c r="C8" s="230" t="s">
        <v>7</v>
      </c>
      <c r="D8" s="244" t="s">
        <v>2</v>
      </c>
      <c r="E8" s="1" t="s">
        <v>122</v>
      </c>
      <c r="F8" s="1" t="s">
        <v>123</v>
      </c>
      <c r="G8" s="1" t="s">
        <v>124</v>
      </c>
      <c r="H8" s="230" t="s">
        <v>6</v>
      </c>
      <c r="I8" s="230" t="s">
        <v>7</v>
      </c>
      <c r="J8" s="230" t="s">
        <v>2</v>
      </c>
      <c r="K8" s="1" t="s">
        <v>122</v>
      </c>
      <c r="L8" s="1" t="s">
        <v>123</v>
      </c>
      <c r="M8" s="1" t="s">
        <v>124</v>
      </c>
      <c r="N8" s="232" t="s">
        <v>6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4" customFormat="1" ht="24.75" customHeight="1">
      <c r="A9" s="202"/>
      <c r="B9" s="230"/>
      <c r="C9" s="230"/>
      <c r="D9" s="245"/>
      <c r="E9" s="1" t="s">
        <v>6</v>
      </c>
      <c r="F9" s="1" t="s">
        <v>6</v>
      </c>
      <c r="G9" s="1" t="s">
        <v>6</v>
      </c>
      <c r="H9" s="230"/>
      <c r="I9" s="230"/>
      <c r="J9" s="230"/>
      <c r="K9" s="1" t="s">
        <v>6</v>
      </c>
      <c r="L9" s="1" t="s">
        <v>6</v>
      </c>
      <c r="M9" s="1" t="s">
        <v>6</v>
      </c>
      <c r="N9" s="232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4" customFormat="1" ht="13.5" thickBot="1">
      <c r="A10" s="203"/>
      <c r="B10" s="234" t="s">
        <v>1</v>
      </c>
      <c r="C10" s="242"/>
      <c r="D10" s="243"/>
      <c r="E10" s="234" t="s">
        <v>1</v>
      </c>
      <c r="F10" s="242"/>
      <c r="G10" s="243"/>
      <c r="H10" s="234" t="s">
        <v>9</v>
      </c>
      <c r="I10" s="242"/>
      <c r="J10" s="243"/>
      <c r="K10" s="234" t="s">
        <v>9</v>
      </c>
      <c r="L10" s="242"/>
      <c r="M10" s="243"/>
      <c r="N10" s="3" t="s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14" ht="12.75">
      <c r="A11" s="166" t="s">
        <v>34</v>
      </c>
      <c r="B11" s="138">
        <v>3</v>
      </c>
      <c r="C11" s="149"/>
      <c r="D11" s="168">
        <f>SUM(B11:C11)</f>
        <v>3</v>
      </c>
      <c r="E11" s="138">
        <v>0</v>
      </c>
      <c r="F11" s="138">
        <v>3</v>
      </c>
      <c r="G11" s="138">
        <v>0</v>
      </c>
      <c r="H11" s="46">
        <v>414979</v>
      </c>
      <c r="I11" s="89"/>
      <c r="J11" s="94">
        <f>SUM(H11:I11)</f>
        <v>414979</v>
      </c>
      <c r="K11" s="46">
        <v>0</v>
      </c>
      <c r="L11" s="46">
        <v>414979</v>
      </c>
      <c r="M11" s="46">
        <v>0</v>
      </c>
      <c r="N11" s="102">
        <v>478905</v>
      </c>
    </row>
    <row r="12" spans="1:14" ht="12.75">
      <c r="A12" s="167" t="s">
        <v>35</v>
      </c>
      <c r="B12" s="138">
        <v>3</v>
      </c>
      <c r="C12" s="149">
        <v>11</v>
      </c>
      <c r="D12" s="169">
        <f aca="true" t="shared" si="0" ref="D12:D75">SUM(B12:C12)</f>
        <v>14</v>
      </c>
      <c r="E12" s="138">
        <v>0</v>
      </c>
      <c r="F12" s="138">
        <v>3</v>
      </c>
      <c r="G12" s="138">
        <v>0</v>
      </c>
      <c r="H12" s="46">
        <v>7733</v>
      </c>
      <c r="I12" s="89">
        <v>8887.12</v>
      </c>
      <c r="J12" s="89">
        <f aca="true" t="shared" si="1" ref="J12:J75">SUM(H12:I12)</f>
        <v>16620.120000000003</v>
      </c>
      <c r="K12" s="46">
        <v>0</v>
      </c>
      <c r="L12" s="46">
        <v>7733</v>
      </c>
      <c r="M12" s="46">
        <v>0</v>
      </c>
      <c r="N12" s="102">
        <v>16992</v>
      </c>
    </row>
    <row r="13" spans="1:14" ht="12.75">
      <c r="A13" s="167" t="s">
        <v>33</v>
      </c>
      <c r="B13" s="138">
        <v>3</v>
      </c>
      <c r="C13" s="149">
        <v>6</v>
      </c>
      <c r="D13" s="169">
        <f t="shared" si="0"/>
        <v>9</v>
      </c>
      <c r="E13" s="138">
        <v>0</v>
      </c>
      <c r="F13" s="138">
        <v>3</v>
      </c>
      <c r="G13" s="138">
        <v>0</v>
      </c>
      <c r="H13" s="46">
        <v>5352</v>
      </c>
      <c r="I13" s="89">
        <v>2139</v>
      </c>
      <c r="J13" s="89">
        <f t="shared" si="1"/>
        <v>7491</v>
      </c>
      <c r="K13" s="46">
        <v>0</v>
      </c>
      <c r="L13" s="46">
        <v>5352</v>
      </c>
      <c r="M13" s="46">
        <v>0</v>
      </c>
      <c r="N13" s="102">
        <v>11352</v>
      </c>
    </row>
    <row r="14" spans="1:14" ht="12.75">
      <c r="A14" s="167" t="s">
        <v>36</v>
      </c>
      <c r="B14" s="138">
        <v>2</v>
      </c>
      <c r="C14" s="149">
        <v>7</v>
      </c>
      <c r="D14" s="169">
        <f t="shared" si="0"/>
        <v>9</v>
      </c>
      <c r="E14" s="138">
        <v>0</v>
      </c>
      <c r="F14" s="138">
        <v>2</v>
      </c>
      <c r="G14" s="138">
        <v>0</v>
      </c>
      <c r="H14" s="46">
        <v>11606</v>
      </c>
      <c r="I14" s="89">
        <v>2165</v>
      </c>
      <c r="J14" s="89">
        <f t="shared" si="1"/>
        <v>13771</v>
      </c>
      <c r="K14" s="46">
        <v>0</v>
      </c>
      <c r="L14" s="46">
        <v>11606</v>
      </c>
      <c r="M14" s="46">
        <v>0</v>
      </c>
      <c r="N14" s="102">
        <v>29068</v>
      </c>
    </row>
    <row r="15" spans="1:14" ht="13.5" thickBot="1">
      <c r="A15" s="51"/>
      <c r="B15" s="110"/>
      <c r="C15" s="110"/>
      <c r="D15" s="95"/>
      <c r="E15" s="95"/>
      <c r="F15" s="95"/>
      <c r="G15" s="95"/>
      <c r="H15" s="95"/>
      <c r="I15" s="95"/>
      <c r="J15" s="95" t="s">
        <v>104</v>
      </c>
      <c r="K15" s="170"/>
      <c r="L15" s="170"/>
      <c r="M15" s="170"/>
      <c r="N15" s="136"/>
    </row>
    <row r="16" spans="1:32" s="22" customFormat="1" ht="13.5" thickBot="1">
      <c r="A16" s="52" t="s">
        <v>3</v>
      </c>
      <c r="B16" s="96">
        <f>SUM(B11:B15)</f>
        <v>11</v>
      </c>
      <c r="C16" s="96">
        <f aca="true" t="shared" si="2" ref="C16:N16">SUM(C11:C15)</f>
        <v>24</v>
      </c>
      <c r="D16" s="96">
        <f t="shared" si="2"/>
        <v>35</v>
      </c>
      <c r="E16" s="96">
        <f t="shared" si="2"/>
        <v>0</v>
      </c>
      <c r="F16" s="96">
        <f t="shared" si="2"/>
        <v>11</v>
      </c>
      <c r="G16" s="96">
        <f t="shared" si="2"/>
        <v>0</v>
      </c>
      <c r="H16" s="96">
        <f t="shared" si="2"/>
        <v>439670</v>
      </c>
      <c r="I16" s="96">
        <f t="shared" si="2"/>
        <v>13191.12</v>
      </c>
      <c r="J16" s="96">
        <f t="shared" si="2"/>
        <v>452861.12</v>
      </c>
      <c r="K16" s="96">
        <f t="shared" si="2"/>
        <v>0</v>
      </c>
      <c r="L16" s="96">
        <f t="shared" si="2"/>
        <v>439670</v>
      </c>
      <c r="M16" s="96">
        <f t="shared" si="2"/>
        <v>0</v>
      </c>
      <c r="N16" s="115">
        <f t="shared" si="2"/>
        <v>536317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14" ht="12.75">
      <c r="A17" s="49"/>
      <c r="B17" s="94"/>
      <c r="C17" s="94"/>
      <c r="D17" s="94"/>
      <c r="E17" s="94"/>
      <c r="F17" s="94"/>
      <c r="G17" s="94"/>
      <c r="H17" s="94"/>
      <c r="I17" s="94"/>
      <c r="J17" s="94" t="s">
        <v>104</v>
      </c>
      <c r="K17" s="171"/>
      <c r="L17" s="171"/>
      <c r="M17" s="171"/>
      <c r="N17" s="135"/>
    </row>
    <row r="18" spans="1:14" ht="12.75">
      <c r="A18" s="50" t="s">
        <v>37</v>
      </c>
      <c r="B18" s="138">
        <v>8</v>
      </c>
      <c r="C18" s="149">
        <v>4</v>
      </c>
      <c r="D18" s="89">
        <f t="shared" si="0"/>
        <v>12</v>
      </c>
      <c r="E18" s="138">
        <v>0</v>
      </c>
      <c r="F18" s="138">
        <v>8</v>
      </c>
      <c r="G18" s="138">
        <v>0</v>
      </c>
      <c r="H18" s="46">
        <v>34464.7</v>
      </c>
      <c r="I18" s="89">
        <v>2099</v>
      </c>
      <c r="J18" s="89">
        <f t="shared" si="1"/>
        <v>36563.7</v>
      </c>
      <c r="K18" s="46">
        <v>0</v>
      </c>
      <c r="L18" s="46">
        <v>34464.7</v>
      </c>
      <c r="M18" s="46">
        <v>0</v>
      </c>
      <c r="N18" s="102">
        <v>55187</v>
      </c>
    </row>
    <row r="19" spans="1:14" ht="12.75">
      <c r="A19" s="50" t="s">
        <v>42</v>
      </c>
      <c r="B19" s="138">
        <v>8</v>
      </c>
      <c r="C19" s="149">
        <v>5</v>
      </c>
      <c r="D19" s="89">
        <f t="shared" si="0"/>
        <v>13</v>
      </c>
      <c r="E19" s="138">
        <v>0</v>
      </c>
      <c r="F19" s="138">
        <v>8</v>
      </c>
      <c r="G19" s="138">
        <v>0</v>
      </c>
      <c r="H19" s="46">
        <v>22888</v>
      </c>
      <c r="I19" s="89">
        <v>637</v>
      </c>
      <c r="J19" s="89">
        <f t="shared" si="1"/>
        <v>23525</v>
      </c>
      <c r="K19" s="46">
        <v>0</v>
      </c>
      <c r="L19" s="46">
        <v>22888</v>
      </c>
      <c r="M19" s="46">
        <v>0</v>
      </c>
      <c r="N19" s="102">
        <v>43608</v>
      </c>
    </row>
    <row r="20" spans="1:14" ht="12.75">
      <c r="A20" s="50" t="s">
        <v>43</v>
      </c>
      <c r="B20" s="149">
        <v>2</v>
      </c>
      <c r="C20" s="149">
        <v>6</v>
      </c>
      <c r="D20" s="89">
        <f t="shared" si="0"/>
        <v>8</v>
      </c>
      <c r="E20" s="149">
        <v>0</v>
      </c>
      <c r="F20" s="149">
        <v>2</v>
      </c>
      <c r="G20" s="149">
        <v>0</v>
      </c>
      <c r="H20" s="89">
        <v>14048</v>
      </c>
      <c r="I20" s="89">
        <v>56.36</v>
      </c>
      <c r="J20" s="89">
        <f t="shared" si="1"/>
        <v>14104.36</v>
      </c>
      <c r="K20" s="89">
        <v>0</v>
      </c>
      <c r="L20" s="89">
        <v>14048</v>
      </c>
      <c r="M20" s="89">
        <v>0</v>
      </c>
      <c r="N20" s="100">
        <v>1961</v>
      </c>
    </row>
    <row r="21" spans="1:14" ht="12.75">
      <c r="A21" s="50" t="s">
        <v>115</v>
      </c>
      <c r="B21" s="138">
        <v>2</v>
      </c>
      <c r="C21" s="149">
        <v>4</v>
      </c>
      <c r="D21" s="89">
        <f t="shared" si="0"/>
        <v>6</v>
      </c>
      <c r="E21" s="138"/>
      <c r="F21" s="138">
        <v>2</v>
      </c>
      <c r="G21" s="138"/>
      <c r="H21" s="46">
        <v>23574</v>
      </c>
      <c r="I21" s="89">
        <v>1070.81</v>
      </c>
      <c r="J21" s="89">
        <f t="shared" si="1"/>
        <v>24644.81</v>
      </c>
      <c r="K21" s="46"/>
      <c r="L21" s="46">
        <v>23574</v>
      </c>
      <c r="M21" s="46"/>
      <c r="N21" s="102">
        <v>39767</v>
      </c>
    </row>
    <row r="22" spans="1:14" ht="12.75">
      <c r="A22" s="50" t="s">
        <v>38</v>
      </c>
      <c r="B22" s="138">
        <v>6</v>
      </c>
      <c r="C22" s="149">
        <v>3</v>
      </c>
      <c r="D22" s="89">
        <f t="shared" si="0"/>
        <v>9</v>
      </c>
      <c r="E22" s="138">
        <v>0</v>
      </c>
      <c r="F22" s="138">
        <v>3</v>
      </c>
      <c r="G22" s="138">
        <v>3</v>
      </c>
      <c r="H22" s="46">
        <v>10872</v>
      </c>
      <c r="I22" s="89">
        <v>1691.5</v>
      </c>
      <c r="J22" s="89">
        <f t="shared" si="1"/>
        <v>12563.5</v>
      </c>
      <c r="K22" s="46">
        <v>0</v>
      </c>
      <c r="L22" s="46">
        <v>9953</v>
      </c>
      <c r="M22" s="46">
        <v>919</v>
      </c>
      <c r="N22" s="102">
        <v>20522</v>
      </c>
    </row>
    <row r="23" spans="1:14" ht="12.75">
      <c r="A23" s="50" t="s">
        <v>39</v>
      </c>
      <c r="B23" s="138">
        <v>4</v>
      </c>
      <c r="C23" s="149">
        <v>1</v>
      </c>
      <c r="D23" s="89">
        <f t="shared" si="0"/>
        <v>5</v>
      </c>
      <c r="E23" s="138">
        <v>0</v>
      </c>
      <c r="F23" s="138">
        <v>4</v>
      </c>
      <c r="G23" s="138">
        <v>0</v>
      </c>
      <c r="H23" s="46">
        <v>9232</v>
      </c>
      <c r="I23" s="89">
        <v>300</v>
      </c>
      <c r="J23" s="89">
        <f t="shared" si="1"/>
        <v>9532</v>
      </c>
      <c r="K23" s="46">
        <v>0</v>
      </c>
      <c r="L23" s="46">
        <v>9232</v>
      </c>
      <c r="M23" s="46">
        <v>0</v>
      </c>
      <c r="N23" s="102">
        <v>23614</v>
      </c>
    </row>
    <row r="24" spans="1:14" ht="12.75">
      <c r="A24" s="50" t="s">
        <v>41</v>
      </c>
      <c r="B24" s="138">
        <v>2</v>
      </c>
      <c r="C24" s="149">
        <v>1</v>
      </c>
      <c r="D24" s="89">
        <f t="shared" si="0"/>
        <v>3</v>
      </c>
      <c r="E24" s="138"/>
      <c r="F24" s="138">
        <v>2</v>
      </c>
      <c r="G24" s="138"/>
      <c r="H24" s="46">
        <v>84240</v>
      </c>
      <c r="I24" s="89">
        <v>900</v>
      </c>
      <c r="J24" s="89">
        <f t="shared" si="1"/>
        <v>85140</v>
      </c>
      <c r="K24" s="46"/>
      <c r="L24" s="46">
        <v>84240</v>
      </c>
      <c r="M24" s="46"/>
      <c r="N24" s="102">
        <v>239472</v>
      </c>
    </row>
    <row r="25" spans="1:14" ht="13.5" thickBot="1">
      <c r="A25" s="51"/>
      <c r="B25" s="95"/>
      <c r="C25" s="95"/>
      <c r="D25" s="95"/>
      <c r="E25" s="95"/>
      <c r="F25" s="95"/>
      <c r="G25" s="95"/>
      <c r="H25" s="95"/>
      <c r="I25" s="95"/>
      <c r="J25" s="95" t="s">
        <v>104</v>
      </c>
      <c r="K25" s="170"/>
      <c r="L25" s="170"/>
      <c r="M25" s="170"/>
      <c r="N25" s="136"/>
    </row>
    <row r="26" spans="1:32" s="22" customFormat="1" ht="13.5" thickBot="1">
      <c r="A26" s="52" t="s">
        <v>4</v>
      </c>
      <c r="B26" s="96">
        <f>SUM(B18:B25)</f>
        <v>32</v>
      </c>
      <c r="C26" s="96">
        <f aca="true" t="shared" si="3" ref="C26:N26">SUM(C18:C25)</f>
        <v>24</v>
      </c>
      <c r="D26" s="96">
        <f t="shared" si="3"/>
        <v>56</v>
      </c>
      <c r="E26" s="96">
        <f t="shared" si="3"/>
        <v>0</v>
      </c>
      <c r="F26" s="96">
        <f t="shared" si="3"/>
        <v>29</v>
      </c>
      <c r="G26" s="96">
        <f t="shared" si="3"/>
        <v>3</v>
      </c>
      <c r="H26" s="96">
        <f t="shared" si="3"/>
        <v>199318.7</v>
      </c>
      <c r="I26" s="96">
        <f t="shared" si="3"/>
        <v>6754.67</v>
      </c>
      <c r="J26" s="96">
        <f t="shared" si="3"/>
        <v>206073.37</v>
      </c>
      <c r="K26" s="96">
        <f t="shared" si="3"/>
        <v>0</v>
      </c>
      <c r="L26" s="96">
        <f t="shared" si="3"/>
        <v>198399.7</v>
      </c>
      <c r="M26" s="96">
        <f t="shared" si="3"/>
        <v>919</v>
      </c>
      <c r="N26" s="115">
        <f t="shared" si="3"/>
        <v>424131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14" ht="12.75">
      <c r="A27" s="49"/>
      <c r="B27" s="94"/>
      <c r="C27" s="94"/>
      <c r="D27" s="94"/>
      <c r="E27" s="94"/>
      <c r="F27" s="94"/>
      <c r="G27" s="94"/>
      <c r="H27" s="94"/>
      <c r="I27" s="94"/>
      <c r="J27" s="94" t="s">
        <v>104</v>
      </c>
      <c r="K27" s="171"/>
      <c r="L27" s="171"/>
      <c r="M27" s="171"/>
      <c r="N27" s="135"/>
    </row>
    <row r="28" spans="1:14" ht="12.75">
      <c r="A28" s="50" t="s">
        <v>44</v>
      </c>
      <c r="B28" s="138">
        <v>1</v>
      </c>
      <c r="C28" s="149">
        <v>2</v>
      </c>
      <c r="D28" s="89">
        <f t="shared" si="0"/>
        <v>3</v>
      </c>
      <c r="E28" s="138">
        <v>0</v>
      </c>
      <c r="F28" s="138">
        <v>1</v>
      </c>
      <c r="G28" s="138">
        <v>0</v>
      </c>
      <c r="H28" s="46">
        <v>3920</v>
      </c>
      <c r="I28" s="89">
        <v>190</v>
      </c>
      <c r="J28" s="89">
        <f t="shared" si="1"/>
        <v>4110</v>
      </c>
      <c r="K28" s="46">
        <v>0</v>
      </c>
      <c r="L28" s="46">
        <v>3920</v>
      </c>
      <c r="M28" s="46">
        <v>0</v>
      </c>
      <c r="N28" s="102">
        <v>26049</v>
      </c>
    </row>
    <row r="29" spans="1:14" ht="12.75">
      <c r="A29" s="50" t="s">
        <v>45</v>
      </c>
      <c r="B29" s="138">
        <v>3</v>
      </c>
      <c r="C29" s="149">
        <v>1</v>
      </c>
      <c r="D29" s="89">
        <f t="shared" si="0"/>
        <v>4</v>
      </c>
      <c r="E29" s="138">
        <v>0</v>
      </c>
      <c r="F29" s="138">
        <v>3</v>
      </c>
      <c r="G29" s="138">
        <v>0</v>
      </c>
      <c r="H29" s="46">
        <v>12615</v>
      </c>
      <c r="I29" s="89">
        <v>60</v>
      </c>
      <c r="J29" s="89">
        <f t="shared" si="1"/>
        <v>12675</v>
      </c>
      <c r="K29" s="46">
        <v>0</v>
      </c>
      <c r="L29" s="46">
        <v>12615</v>
      </c>
      <c r="M29" s="46">
        <v>0</v>
      </c>
      <c r="N29" s="102">
        <v>21452</v>
      </c>
    </row>
    <row r="30" spans="1:14" ht="12.75">
      <c r="A30" s="50" t="s">
        <v>40</v>
      </c>
      <c r="B30" s="138">
        <v>2</v>
      </c>
      <c r="C30" s="138">
        <v>2</v>
      </c>
      <c r="D30" s="89">
        <f t="shared" si="0"/>
        <v>4</v>
      </c>
      <c r="E30" s="138">
        <v>0</v>
      </c>
      <c r="F30" s="138">
        <v>2</v>
      </c>
      <c r="G30" s="138">
        <v>0</v>
      </c>
      <c r="H30" s="46">
        <v>6799</v>
      </c>
      <c r="I30" s="46">
        <v>405</v>
      </c>
      <c r="J30" s="89">
        <f t="shared" si="1"/>
        <v>7204</v>
      </c>
      <c r="K30" s="46">
        <v>0</v>
      </c>
      <c r="L30" s="46">
        <v>6799</v>
      </c>
      <c r="M30" s="46">
        <v>0</v>
      </c>
      <c r="N30" s="102">
        <v>9958</v>
      </c>
    </row>
    <row r="31" spans="1:14" ht="12.75">
      <c r="A31" s="50" t="s">
        <v>118</v>
      </c>
      <c r="B31" s="149">
        <v>4</v>
      </c>
      <c r="C31" s="149">
        <v>5</v>
      </c>
      <c r="D31" s="89">
        <f t="shared" si="0"/>
        <v>9</v>
      </c>
      <c r="E31" s="149">
        <v>0</v>
      </c>
      <c r="F31" s="149">
        <v>4</v>
      </c>
      <c r="G31" s="149">
        <v>0</v>
      </c>
      <c r="H31" s="89">
        <v>13802</v>
      </c>
      <c r="I31" s="89">
        <v>813.5</v>
      </c>
      <c r="J31" s="89">
        <f t="shared" si="1"/>
        <v>14615.5</v>
      </c>
      <c r="K31" s="89">
        <v>0</v>
      </c>
      <c r="L31" s="89">
        <v>13802</v>
      </c>
      <c r="M31" s="89">
        <v>0</v>
      </c>
      <c r="N31" s="100">
        <v>19954</v>
      </c>
    </row>
    <row r="32" spans="1:14" ht="12.75">
      <c r="A32" s="50" t="s">
        <v>46</v>
      </c>
      <c r="B32" s="138">
        <v>2</v>
      </c>
      <c r="C32" s="149">
        <v>1</v>
      </c>
      <c r="D32" s="89">
        <f t="shared" si="0"/>
        <v>3</v>
      </c>
      <c r="E32" s="138">
        <v>0</v>
      </c>
      <c r="F32" s="138">
        <v>2</v>
      </c>
      <c r="G32" s="138">
        <v>0</v>
      </c>
      <c r="H32" s="46">
        <v>24008</v>
      </c>
      <c r="I32" s="89">
        <v>338</v>
      </c>
      <c r="J32" s="89">
        <f t="shared" si="1"/>
        <v>24346</v>
      </c>
      <c r="K32" s="46">
        <v>0</v>
      </c>
      <c r="L32" s="46">
        <v>24008</v>
      </c>
      <c r="M32" s="46">
        <v>0</v>
      </c>
      <c r="N32" s="102">
        <v>22752</v>
      </c>
    </row>
    <row r="33" spans="1:14" ht="12.75">
      <c r="A33" s="50" t="s">
        <v>47</v>
      </c>
      <c r="B33" s="138">
        <v>4</v>
      </c>
      <c r="C33" s="149">
        <v>4</v>
      </c>
      <c r="D33" s="89">
        <f t="shared" si="0"/>
        <v>8</v>
      </c>
      <c r="E33" s="138">
        <v>1</v>
      </c>
      <c r="F33" s="138">
        <v>3</v>
      </c>
      <c r="G33" s="138">
        <v>0</v>
      </c>
      <c r="H33" s="46">
        <v>11315.74023</v>
      </c>
      <c r="I33" s="89">
        <v>726</v>
      </c>
      <c r="J33" s="89">
        <f t="shared" si="1"/>
        <v>12041.74023</v>
      </c>
      <c r="K33" s="46">
        <v>9</v>
      </c>
      <c r="L33" s="46">
        <v>11306.74023</v>
      </c>
      <c r="M33" s="46">
        <v>0</v>
      </c>
      <c r="N33" s="102">
        <v>27120</v>
      </c>
    </row>
    <row r="34" spans="1:14" ht="12.75">
      <c r="A34" s="50" t="s">
        <v>48</v>
      </c>
      <c r="B34" s="149">
        <v>3</v>
      </c>
      <c r="C34" s="149">
        <v>11</v>
      </c>
      <c r="D34" s="89">
        <f t="shared" si="0"/>
        <v>14</v>
      </c>
      <c r="E34" s="149">
        <v>0</v>
      </c>
      <c r="F34" s="149">
        <v>3</v>
      </c>
      <c r="G34" s="149"/>
      <c r="H34" s="89">
        <v>54681</v>
      </c>
      <c r="I34" s="89">
        <v>719.36</v>
      </c>
      <c r="J34" s="89">
        <f t="shared" si="1"/>
        <v>55400.36</v>
      </c>
      <c r="K34" s="89"/>
      <c r="L34" s="89">
        <v>54681</v>
      </c>
      <c r="M34" s="89"/>
      <c r="N34" s="100">
        <v>61150</v>
      </c>
    </row>
    <row r="35" spans="1:14" ht="12.75">
      <c r="A35" s="50" t="s">
        <v>49</v>
      </c>
      <c r="B35" s="138">
        <v>3</v>
      </c>
      <c r="C35" s="149">
        <v>3</v>
      </c>
      <c r="D35" s="89">
        <f t="shared" si="0"/>
        <v>6</v>
      </c>
      <c r="E35" s="138">
        <v>0</v>
      </c>
      <c r="F35" s="138">
        <v>3</v>
      </c>
      <c r="G35" s="138">
        <v>0</v>
      </c>
      <c r="H35" s="46">
        <v>11433</v>
      </c>
      <c r="I35" s="89">
        <v>527.56</v>
      </c>
      <c r="J35" s="89">
        <f t="shared" si="1"/>
        <v>11960.56</v>
      </c>
      <c r="K35" s="46">
        <v>0</v>
      </c>
      <c r="L35" s="46">
        <v>11433</v>
      </c>
      <c r="M35" s="46">
        <v>0</v>
      </c>
      <c r="N35" s="102">
        <v>21991</v>
      </c>
    </row>
    <row r="36" spans="1:14" ht="12.75">
      <c r="A36" s="50" t="s">
        <v>50</v>
      </c>
      <c r="B36" s="149">
        <v>5</v>
      </c>
      <c r="C36" s="149">
        <v>3</v>
      </c>
      <c r="D36" s="89">
        <f t="shared" si="0"/>
        <v>8</v>
      </c>
      <c r="E36" s="149">
        <v>0</v>
      </c>
      <c r="F36" s="149">
        <v>5</v>
      </c>
      <c r="G36" s="149">
        <v>0</v>
      </c>
      <c r="H36" s="89">
        <v>45589</v>
      </c>
      <c r="I36" s="89">
        <v>3452</v>
      </c>
      <c r="J36" s="89">
        <f t="shared" si="1"/>
        <v>49041</v>
      </c>
      <c r="K36" s="89">
        <v>0</v>
      </c>
      <c r="L36" s="89">
        <v>45589</v>
      </c>
      <c r="M36" s="89">
        <v>0</v>
      </c>
      <c r="N36" s="100">
        <v>66192</v>
      </c>
    </row>
    <row r="37" spans="1:14" ht="13.5" thickBot="1">
      <c r="A37" s="51"/>
      <c r="B37" s="95"/>
      <c r="C37" s="95"/>
      <c r="D37" s="95"/>
      <c r="E37" s="95"/>
      <c r="F37" s="95"/>
      <c r="G37" s="95"/>
      <c r="H37" s="95"/>
      <c r="I37" s="95"/>
      <c r="J37" s="95" t="s">
        <v>104</v>
      </c>
      <c r="K37" s="170"/>
      <c r="L37" s="170"/>
      <c r="M37" s="170"/>
      <c r="N37" s="136"/>
    </row>
    <row r="38" spans="1:32" s="22" customFormat="1" ht="13.5" thickBot="1">
      <c r="A38" s="52" t="s">
        <v>51</v>
      </c>
      <c r="B38" s="96">
        <f>SUM(B28:B37)</f>
        <v>27</v>
      </c>
      <c r="C38" s="96">
        <f aca="true" t="shared" si="4" ref="C38:N38">SUM(C28:C37)</f>
        <v>32</v>
      </c>
      <c r="D38" s="96">
        <f t="shared" si="4"/>
        <v>59</v>
      </c>
      <c r="E38" s="96">
        <f t="shared" si="4"/>
        <v>1</v>
      </c>
      <c r="F38" s="96">
        <f t="shared" si="4"/>
        <v>26</v>
      </c>
      <c r="G38" s="96">
        <f t="shared" si="4"/>
        <v>0</v>
      </c>
      <c r="H38" s="96">
        <f t="shared" si="4"/>
        <v>184162.74023</v>
      </c>
      <c r="I38" s="96">
        <f t="shared" si="4"/>
        <v>7231.42</v>
      </c>
      <c r="J38" s="96">
        <f t="shared" si="4"/>
        <v>191394.16023</v>
      </c>
      <c r="K38" s="96">
        <f t="shared" si="4"/>
        <v>9</v>
      </c>
      <c r="L38" s="96">
        <f t="shared" si="4"/>
        <v>184153.74023</v>
      </c>
      <c r="M38" s="96">
        <f t="shared" si="4"/>
        <v>0</v>
      </c>
      <c r="N38" s="115">
        <f t="shared" si="4"/>
        <v>276618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14" ht="12.75">
      <c r="A39" s="49"/>
      <c r="B39" s="94"/>
      <c r="C39" s="94"/>
      <c r="D39" s="94"/>
      <c r="E39" s="94"/>
      <c r="F39" s="94"/>
      <c r="G39" s="94"/>
      <c r="H39" s="94"/>
      <c r="I39" s="94"/>
      <c r="J39" s="94" t="s">
        <v>104</v>
      </c>
      <c r="K39" s="171"/>
      <c r="L39" s="171"/>
      <c r="M39" s="171"/>
      <c r="N39" s="135"/>
    </row>
    <row r="40" spans="1:14" ht="12.75">
      <c r="A40" s="50" t="s">
        <v>52</v>
      </c>
      <c r="B40" s="149">
        <v>6</v>
      </c>
      <c r="C40" s="149">
        <v>3</v>
      </c>
      <c r="D40" s="89">
        <f t="shared" si="0"/>
        <v>9</v>
      </c>
      <c r="E40" s="149">
        <v>1</v>
      </c>
      <c r="F40" s="149">
        <v>5</v>
      </c>
      <c r="G40" s="149">
        <v>0</v>
      </c>
      <c r="H40" s="89">
        <v>11682.39999</v>
      </c>
      <c r="I40" s="89">
        <v>1771.88</v>
      </c>
      <c r="J40" s="89">
        <f t="shared" si="1"/>
        <v>13454.279989999999</v>
      </c>
      <c r="K40" s="89">
        <v>67.4</v>
      </c>
      <c r="L40" s="89">
        <v>11615</v>
      </c>
      <c r="M40" s="89">
        <v>0</v>
      </c>
      <c r="N40" s="100">
        <v>13970</v>
      </c>
    </row>
    <row r="41" spans="1:14" ht="12.75">
      <c r="A41" s="50" t="s">
        <v>53</v>
      </c>
      <c r="B41" s="149">
        <v>8</v>
      </c>
      <c r="C41" s="149">
        <v>5</v>
      </c>
      <c r="D41" s="89">
        <f t="shared" si="0"/>
        <v>13</v>
      </c>
      <c r="E41" s="149">
        <v>1</v>
      </c>
      <c r="F41" s="149">
        <v>6</v>
      </c>
      <c r="G41" s="149">
        <v>1</v>
      </c>
      <c r="H41" s="89">
        <v>45020</v>
      </c>
      <c r="I41" s="89">
        <v>844.5</v>
      </c>
      <c r="J41" s="89">
        <f t="shared" si="1"/>
        <v>45864.5</v>
      </c>
      <c r="K41" s="89">
        <v>2055</v>
      </c>
      <c r="L41" s="89">
        <v>42637</v>
      </c>
      <c r="M41" s="89">
        <v>328</v>
      </c>
      <c r="N41" s="100">
        <v>92175</v>
      </c>
    </row>
    <row r="42" spans="1:14" ht="12.75">
      <c r="A42" s="50" t="s">
        <v>54</v>
      </c>
      <c r="B42" s="138">
        <v>3</v>
      </c>
      <c r="C42" s="89">
        <v>14</v>
      </c>
      <c r="D42" s="89">
        <f t="shared" si="0"/>
        <v>17</v>
      </c>
      <c r="E42" s="138">
        <v>0</v>
      </c>
      <c r="F42" s="138">
        <v>3</v>
      </c>
      <c r="G42" s="138">
        <v>0</v>
      </c>
      <c r="H42" s="46">
        <v>47192</v>
      </c>
      <c r="I42" s="89">
        <v>3287.60001</v>
      </c>
      <c r="J42" s="89">
        <f t="shared" si="1"/>
        <v>50479.60001</v>
      </c>
      <c r="K42" s="46">
        <v>0</v>
      </c>
      <c r="L42" s="46">
        <v>47192</v>
      </c>
      <c r="M42" s="46">
        <v>0</v>
      </c>
      <c r="N42" s="102">
        <v>126244</v>
      </c>
    </row>
    <row r="43" spans="1:14" ht="12.75">
      <c r="A43" s="50" t="s">
        <v>55</v>
      </c>
      <c r="B43" s="138">
        <v>4</v>
      </c>
      <c r="C43" s="149">
        <v>4</v>
      </c>
      <c r="D43" s="89">
        <f t="shared" si="0"/>
        <v>8</v>
      </c>
      <c r="E43" s="138">
        <v>0</v>
      </c>
      <c r="F43" s="138">
        <v>4</v>
      </c>
      <c r="G43" s="138">
        <v>0</v>
      </c>
      <c r="H43" s="46">
        <v>31625.2</v>
      </c>
      <c r="I43" s="89">
        <v>2252</v>
      </c>
      <c r="J43" s="89">
        <f t="shared" si="1"/>
        <v>33877.2</v>
      </c>
      <c r="K43" s="46">
        <v>0</v>
      </c>
      <c r="L43" s="46">
        <v>31625.2</v>
      </c>
      <c r="M43" s="46">
        <v>0</v>
      </c>
      <c r="N43" s="102">
        <v>66853</v>
      </c>
    </row>
    <row r="44" spans="1:14" ht="12.75">
      <c r="A44" s="50" t="s">
        <v>56</v>
      </c>
      <c r="B44" s="138">
        <v>2</v>
      </c>
      <c r="C44" s="149">
        <v>1</v>
      </c>
      <c r="D44" s="89">
        <f t="shared" si="0"/>
        <v>3</v>
      </c>
      <c r="E44" s="138">
        <v>0</v>
      </c>
      <c r="F44" s="138">
        <v>2</v>
      </c>
      <c r="G44" s="138">
        <v>0</v>
      </c>
      <c r="H44" s="46">
        <v>9370</v>
      </c>
      <c r="I44" s="89">
        <v>600</v>
      </c>
      <c r="J44" s="89">
        <f t="shared" si="1"/>
        <v>9970</v>
      </c>
      <c r="K44" s="46">
        <v>0</v>
      </c>
      <c r="L44" s="46">
        <v>9370</v>
      </c>
      <c r="M44" s="46">
        <v>0</v>
      </c>
      <c r="N44" s="102">
        <v>26607</v>
      </c>
    </row>
    <row r="45" spans="1:14" ht="12.75">
      <c r="A45" s="50" t="s">
        <v>57</v>
      </c>
      <c r="B45" s="138">
        <v>1</v>
      </c>
      <c r="C45" s="149">
        <v>7</v>
      </c>
      <c r="D45" s="89">
        <f t="shared" si="0"/>
        <v>8</v>
      </c>
      <c r="E45" s="138">
        <v>0</v>
      </c>
      <c r="F45" s="138">
        <v>1</v>
      </c>
      <c r="G45" s="138">
        <v>0</v>
      </c>
      <c r="H45" s="46">
        <v>11037</v>
      </c>
      <c r="I45" s="89">
        <v>1634.2</v>
      </c>
      <c r="J45" s="89">
        <f t="shared" si="1"/>
        <v>12671.2</v>
      </c>
      <c r="K45" s="46">
        <v>0</v>
      </c>
      <c r="L45" s="46">
        <v>11037</v>
      </c>
      <c r="M45" s="46">
        <v>0</v>
      </c>
      <c r="N45" s="102">
        <v>30603</v>
      </c>
    </row>
    <row r="46" spans="1:14" ht="12.75">
      <c r="A46" s="50" t="s">
        <v>58</v>
      </c>
      <c r="B46" s="138">
        <v>3</v>
      </c>
      <c r="C46" s="149">
        <v>9</v>
      </c>
      <c r="D46" s="89">
        <f t="shared" si="0"/>
        <v>12</v>
      </c>
      <c r="E46" s="138">
        <v>0</v>
      </c>
      <c r="F46" s="138">
        <v>3</v>
      </c>
      <c r="G46" s="138">
        <v>0</v>
      </c>
      <c r="H46" s="46">
        <v>5696</v>
      </c>
      <c r="I46" s="89">
        <v>1261</v>
      </c>
      <c r="J46" s="89">
        <f t="shared" si="1"/>
        <v>6957</v>
      </c>
      <c r="K46" s="46">
        <v>0</v>
      </c>
      <c r="L46" s="46">
        <v>5696</v>
      </c>
      <c r="M46" s="46">
        <v>0</v>
      </c>
      <c r="N46" s="102">
        <v>20650</v>
      </c>
    </row>
    <row r="47" spans="1:14" ht="13.5" thickBot="1">
      <c r="A47" s="51"/>
      <c r="B47" s="95"/>
      <c r="C47" s="95"/>
      <c r="D47" s="95"/>
      <c r="E47" s="95"/>
      <c r="F47" s="95"/>
      <c r="G47" s="95"/>
      <c r="H47" s="95"/>
      <c r="I47" s="95"/>
      <c r="J47" s="95" t="s">
        <v>104</v>
      </c>
      <c r="K47" s="170"/>
      <c r="L47" s="170"/>
      <c r="M47" s="170"/>
      <c r="N47" s="136"/>
    </row>
    <row r="48" spans="1:32" s="22" customFormat="1" ht="13.5" thickBot="1">
      <c r="A48" s="52" t="s">
        <v>59</v>
      </c>
      <c r="B48" s="96">
        <f>SUM(B40:B47)</f>
        <v>27</v>
      </c>
      <c r="C48" s="96">
        <f aca="true" t="shared" si="5" ref="C48:N48">SUM(C40:C47)</f>
        <v>43</v>
      </c>
      <c r="D48" s="96">
        <f t="shared" si="5"/>
        <v>70</v>
      </c>
      <c r="E48" s="96">
        <f t="shared" si="5"/>
        <v>2</v>
      </c>
      <c r="F48" s="96">
        <f t="shared" si="5"/>
        <v>24</v>
      </c>
      <c r="G48" s="96">
        <f t="shared" si="5"/>
        <v>1</v>
      </c>
      <c r="H48" s="96">
        <f t="shared" si="5"/>
        <v>161622.59999000002</v>
      </c>
      <c r="I48" s="96">
        <f t="shared" si="5"/>
        <v>11651.18001</v>
      </c>
      <c r="J48" s="96">
        <f t="shared" si="5"/>
        <v>173273.78000000003</v>
      </c>
      <c r="K48" s="96">
        <f t="shared" si="5"/>
        <v>2122.4</v>
      </c>
      <c r="L48" s="96">
        <f t="shared" si="5"/>
        <v>159172.2</v>
      </c>
      <c r="M48" s="96">
        <f t="shared" si="5"/>
        <v>328</v>
      </c>
      <c r="N48" s="115">
        <f t="shared" si="5"/>
        <v>377102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14" ht="12.75">
      <c r="A49" s="49"/>
      <c r="B49" s="94"/>
      <c r="C49" s="94"/>
      <c r="D49" s="94"/>
      <c r="E49" s="94"/>
      <c r="F49" s="94"/>
      <c r="G49" s="94"/>
      <c r="H49" s="94"/>
      <c r="I49" s="94"/>
      <c r="J49" s="94" t="s">
        <v>104</v>
      </c>
      <c r="K49" s="171"/>
      <c r="L49" s="171"/>
      <c r="M49" s="171"/>
      <c r="N49" s="135"/>
    </row>
    <row r="50" spans="1:14" ht="12.75">
      <c r="A50" s="50" t="s">
        <v>60</v>
      </c>
      <c r="B50" s="138">
        <v>3</v>
      </c>
      <c r="C50" s="149">
        <v>1</v>
      </c>
      <c r="D50" s="89">
        <f t="shared" si="0"/>
        <v>4</v>
      </c>
      <c r="E50" s="138">
        <v>1</v>
      </c>
      <c r="F50" s="138">
        <v>2</v>
      </c>
      <c r="G50" s="138">
        <v>0</v>
      </c>
      <c r="H50" s="89">
        <v>3797</v>
      </c>
      <c r="I50" s="89">
        <v>270</v>
      </c>
      <c r="J50" s="89">
        <f t="shared" si="1"/>
        <v>4067</v>
      </c>
      <c r="K50" s="46">
        <v>36</v>
      </c>
      <c r="L50" s="89">
        <v>3761</v>
      </c>
      <c r="M50" s="46">
        <v>0</v>
      </c>
      <c r="N50" s="173">
        <v>6533</v>
      </c>
    </row>
    <row r="51" spans="1:14" ht="12.75">
      <c r="A51" s="50" t="s">
        <v>61</v>
      </c>
      <c r="B51" s="138">
        <v>3</v>
      </c>
      <c r="C51" s="149">
        <v>4</v>
      </c>
      <c r="D51" s="89">
        <f t="shared" si="0"/>
        <v>7</v>
      </c>
      <c r="E51" s="138"/>
      <c r="F51" s="138">
        <v>3</v>
      </c>
      <c r="G51" s="138"/>
      <c r="H51" s="89">
        <v>13470</v>
      </c>
      <c r="I51" s="89">
        <v>26</v>
      </c>
      <c r="J51" s="89">
        <f t="shared" si="1"/>
        <v>13496</v>
      </c>
      <c r="K51" s="46"/>
      <c r="L51" s="89">
        <v>13470</v>
      </c>
      <c r="M51" s="46"/>
      <c r="N51" s="173">
        <v>40446</v>
      </c>
    </row>
    <row r="52" spans="1:14" ht="12.75">
      <c r="A52" s="50" t="s">
        <v>62</v>
      </c>
      <c r="B52" s="138">
        <v>6</v>
      </c>
      <c r="C52" s="149">
        <v>3</v>
      </c>
      <c r="D52" s="89">
        <f t="shared" si="0"/>
        <v>9</v>
      </c>
      <c r="E52" s="138"/>
      <c r="F52" s="138">
        <v>6</v>
      </c>
      <c r="G52" s="138"/>
      <c r="H52" s="46">
        <v>10130.4</v>
      </c>
      <c r="I52" s="89">
        <v>646.4</v>
      </c>
      <c r="J52" s="89">
        <f t="shared" si="1"/>
        <v>10776.8</v>
      </c>
      <c r="K52" s="46"/>
      <c r="L52" s="46">
        <v>10130.4</v>
      </c>
      <c r="M52" s="46"/>
      <c r="N52" s="173">
        <v>18416</v>
      </c>
    </row>
    <row r="53" spans="1:14" ht="12.75">
      <c r="A53" s="50" t="s">
        <v>63</v>
      </c>
      <c r="B53" s="138">
        <v>1</v>
      </c>
      <c r="C53" s="149">
        <v>2</v>
      </c>
      <c r="D53" s="89">
        <f t="shared" si="0"/>
        <v>3</v>
      </c>
      <c r="E53" s="138"/>
      <c r="F53" s="138">
        <v>1</v>
      </c>
      <c r="G53" s="138"/>
      <c r="H53" s="89">
        <v>4156</v>
      </c>
      <c r="I53" s="89">
        <v>924</v>
      </c>
      <c r="J53" s="89">
        <f t="shared" si="1"/>
        <v>5080</v>
      </c>
      <c r="K53" s="46"/>
      <c r="L53" s="89">
        <v>4156</v>
      </c>
      <c r="M53" s="46"/>
      <c r="N53" s="173">
        <v>9284</v>
      </c>
    </row>
    <row r="54" spans="1:14" ht="12.75">
      <c r="A54" s="50" t="s">
        <v>64</v>
      </c>
      <c r="B54" s="149">
        <v>7</v>
      </c>
      <c r="C54" s="149">
        <v>8</v>
      </c>
      <c r="D54" s="89">
        <f t="shared" si="0"/>
        <v>15</v>
      </c>
      <c r="E54" s="149">
        <v>1</v>
      </c>
      <c r="F54" s="149">
        <v>6</v>
      </c>
      <c r="G54" s="149"/>
      <c r="H54" s="89">
        <v>63175.4</v>
      </c>
      <c r="I54" s="89">
        <v>1019.0799999999999</v>
      </c>
      <c r="J54" s="89">
        <f t="shared" si="1"/>
        <v>64194.48</v>
      </c>
      <c r="K54" s="89">
        <v>108</v>
      </c>
      <c r="L54" s="89">
        <v>63067.39844</v>
      </c>
      <c r="M54" s="89"/>
      <c r="N54" s="99">
        <v>152216</v>
      </c>
    </row>
    <row r="55" spans="1:14" ht="12.75">
      <c r="A55" s="50" t="s">
        <v>65</v>
      </c>
      <c r="B55" s="138">
        <v>4</v>
      </c>
      <c r="C55" s="149">
        <v>1</v>
      </c>
      <c r="D55" s="89">
        <f t="shared" si="0"/>
        <v>5</v>
      </c>
      <c r="E55" s="138">
        <v>0</v>
      </c>
      <c r="F55" s="138">
        <v>4</v>
      </c>
      <c r="G55" s="138">
        <v>0</v>
      </c>
      <c r="H55" s="46">
        <v>56376.80078</v>
      </c>
      <c r="I55" s="89"/>
      <c r="J55" s="89">
        <f t="shared" si="1"/>
        <v>56376.80078</v>
      </c>
      <c r="K55" s="46">
        <v>0</v>
      </c>
      <c r="L55" s="46">
        <v>56376.80078</v>
      </c>
      <c r="M55" s="46">
        <v>0</v>
      </c>
      <c r="N55" s="173">
        <v>52967</v>
      </c>
    </row>
    <row r="56" spans="1:14" ht="12.75">
      <c r="A56" s="50" t="s">
        <v>66</v>
      </c>
      <c r="B56" s="138">
        <v>4</v>
      </c>
      <c r="C56" s="149">
        <v>1</v>
      </c>
      <c r="D56" s="89">
        <f t="shared" si="0"/>
        <v>5</v>
      </c>
      <c r="E56" s="138"/>
      <c r="F56" s="138">
        <v>4</v>
      </c>
      <c r="G56" s="138"/>
      <c r="H56" s="46">
        <v>9486.40039</v>
      </c>
      <c r="I56" s="89"/>
      <c r="J56" s="89">
        <f t="shared" si="1"/>
        <v>9486.40039</v>
      </c>
      <c r="K56" s="46"/>
      <c r="L56" s="46">
        <v>9486.40039</v>
      </c>
      <c r="M56" s="46"/>
      <c r="N56" s="173">
        <v>16192</v>
      </c>
    </row>
    <row r="57" spans="1:14" ht="12.75">
      <c r="A57" s="50" t="s">
        <v>67</v>
      </c>
      <c r="B57" s="149">
        <v>4</v>
      </c>
      <c r="C57" s="149">
        <v>7</v>
      </c>
      <c r="D57" s="89">
        <f t="shared" si="0"/>
        <v>11</v>
      </c>
      <c r="E57" s="174">
        <v>0</v>
      </c>
      <c r="F57" s="149">
        <v>4</v>
      </c>
      <c r="G57" s="174">
        <v>0</v>
      </c>
      <c r="H57" s="89">
        <v>123757.47</v>
      </c>
      <c r="I57" s="89">
        <v>1713</v>
      </c>
      <c r="J57" s="89">
        <f t="shared" si="1"/>
        <v>125470.47</v>
      </c>
      <c r="K57" s="89">
        <v>0</v>
      </c>
      <c r="L57" s="89">
        <v>123757.47</v>
      </c>
      <c r="M57" s="89">
        <v>0</v>
      </c>
      <c r="N57" s="99">
        <v>1283</v>
      </c>
    </row>
    <row r="58" spans="1:14" ht="12.75">
      <c r="A58" s="50" t="s">
        <v>68</v>
      </c>
      <c r="B58" s="138">
        <v>3</v>
      </c>
      <c r="C58" s="149"/>
      <c r="D58" s="89">
        <f t="shared" si="0"/>
        <v>3</v>
      </c>
      <c r="E58" s="138">
        <v>0</v>
      </c>
      <c r="F58" s="138">
        <v>3</v>
      </c>
      <c r="G58" s="138">
        <v>0</v>
      </c>
      <c r="H58" s="46">
        <v>8564.44043</v>
      </c>
      <c r="I58" s="89"/>
      <c r="J58" s="89">
        <f t="shared" si="1"/>
        <v>8564.44043</v>
      </c>
      <c r="K58" s="46">
        <v>0</v>
      </c>
      <c r="L58" s="46">
        <v>8564.44043</v>
      </c>
      <c r="M58" s="46">
        <v>0</v>
      </c>
      <c r="N58" s="173">
        <v>4112</v>
      </c>
    </row>
    <row r="59" spans="1:14" ht="12.75">
      <c r="A59" s="50" t="s">
        <v>69</v>
      </c>
      <c r="B59" s="138">
        <v>5</v>
      </c>
      <c r="C59" s="149">
        <v>1</v>
      </c>
      <c r="D59" s="89">
        <f t="shared" si="0"/>
        <v>6</v>
      </c>
      <c r="E59" s="138"/>
      <c r="F59" s="138">
        <v>5</v>
      </c>
      <c r="G59" s="138"/>
      <c r="H59" s="46">
        <v>14158</v>
      </c>
      <c r="I59" s="89">
        <v>360</v>
      </c>
      <c r="J59" s="89">
        <f t="shared" si="1"/>
        <v>14518</v>
      </c>
      <c r="K59" s="46"/>
      <c r="L59" s="46">
        <v>14158</v>
      </c>
      <c r="M59" s="46"/>
      <c r="N59" s="173">
        <v>21712</v>
      </c>
    </row>
    <row r="60" spans="1:14" ht="12.75">
      <c r="A60" s="50" t="s">
        <v>70</v>
      </c>
      <c r="B60" s="138">
        <v>2</v>
      </c>
      <c r="C60" s="149">
        <v>1</v>
      </c>
      <c r="D60" s="89">
        <f t="shared" si="0"/>
        <v>3</v>
      </c>
      <c r="E60" s="138">
        <v>0</v>
      </c>
      <c r="F60" s="138">
        <v>2</v>
      </c>
      <c r="G60" s="138"/>
      <c r="H60" s="89">
        <v>52292</v>
      </c>
      <c r="I60" s="89">
        <v>2500</v>
      </c>
      <c r="J60" s="89">
        <f t="shared" si="1"/>
        <v>54792</v>
      </c>
      <c r="K60" s="46">
        <v>0</v>
      </c>
      <c r="L60" s="89">
        <v>52292</v>
      </c>
      <c r="M60" s="46">
        <v>0</v>
      </c>
      <c r="N60" s="173">
        <v>121126</v>
      </c>
    </row>
    <row r="61" spans="1:14" ht="13.5" thickBot="1">
      <c r="A61" s="51"/>
      <c r="B61" s="95"/>
      <c r="C61" s="95"/>
      <c r="D61" s="95" t="s">
        <v>104</v>
      </c>
      <c r="E61" s="95"/>
      <c r="F61" s="95"/>
      <c r="G61" s="95"/>
      <c r="H61" s="95"/>
      <c r="I61" s="95"/>
      <c r="J61" s="95" t="s">
        <v>104</v>
      </c>
      <c r="K61" s="170"/>
      <c r="L61" s="170"/>
      <c r="M61" s="170"/>
      <c r="N61" s="136"/>
    </row>
    <row r="62" spans="1:32" s="22" customFormat="1" ht="13.5" thickBot="1">
      <c r="A62" s="52" t="s">
        <v>71</v>
      </c>
      <c r="B62" s="96">
        <f>SUM(B50:B61)</f>
        <v>42</v>
      </c>
      <c r="C62" s="96">
        <f aca="true" t="shared" si="6" ref="C62:N62">SUM(C50:C61)</f>
        <v>29</v>
      </c>
      <c r="D62" s="96">
        <f t="shared" si="6"/>
        <v>71</v>
      </c>
      <c r="E62" s="96">
        <f t="shared" si="6"/>
        <v>2</v>
      </c>
      <c r="F62" s="96">
        <f t="shared" si="6"/>
        <v>40</v>
      </c>
      <c r="G62" s="96">
        <f t="shared" si="6"/>
        <v>0</v>
      </c>
      <c r="H62" s="96">
        <f t="shared" si="6"/>
        <v>359363.91160000005</v>
      </c>
      <c r="I62" s="96">
        <f t="shared" si="6"/>
        <v>7458.48</v>
      </c>
      <c r="J62" s="96">
        <f t="shared" si="6"/>
        <v>366822.39160000003</v>
      </c>
      <c r="K62" s="96">
        <f t="shared" si="6"/>
        <v>144</v>
      </c>
      <c r="L62" s="96">
        <f t="shared" si="6"/>
        <v>359219.91004000005</v>
      </c>
      <c r="M62" s="96">
        <f t="shared" si="6"/>
        <v>0</v>
      </c>
      <c r="N62" s="115">
        <f t="shared" si="6"/>
        <v>444287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14" ht="12.75">
      <c r="A63" s="49"/>
      <c r="B63" s="94"/>
      <c r="C63" s="94"/>
      <c r="D63" s="94">
        <f t="shared" si="0"/>
        <v>0</v>
      </c>
      <c r="E63" s="94"/>
      <c r="F63" s="94"/>
      <c r="G63" s="94"/>
      <c r="H63" s="94"/>
      <c r="I63" s="94"/>
      <c r="J63" s="94" t="s">
        <v>104</v>
      </c>
      <c r="K63" s="171"/>
      <c r="L63" s="171"/>
      <c r="M63" s="171"/>
      <c r="N63" s="135"/>
    </row>
    <row r="64" spans="1:14" ht="12.75">
      <c r="A64" s="50" t="s">
        <v>72</v>
      </c>
      <c r="B64" s="149">
        <v>5</v>
      </c>
      <c r="C64" s="89">
        <v>3</v>
      </c>
      <c r="D64" s="89">
        <f t="shared" si="0"/>
        <v>8</v>
      </c>
      <c r="E64" s="149">
        <v>0</v>
      </c>
      <c r="F64" s="149">
        <v>5</v>
      </c>
      <c r="G64" s="149">
        <v>0</v>
      </c>
      <c r="H64" s="89">
        <v>36173</v>
      </c>
      <c r="I64" s="89">
        <v>1116</v>
      </c>
      <c r="J64" s="89">
        <f t="shared" si="1"/>
        <v>37289</v>
      </c>
      <c r="K64" s="89">
        <v>0</v>
      </c>
      <c r="L64" s="89">
        <v>36173</v>
      </c>
      <c r="M64" s="89">
        <v>0</v>
      </c>
      <c r="N64" s="99">
        <v>40889</v>
      </c>
    </row>
    <row r="65" spans="1:14" ht="12.75">
      <c r="A65" s="50" t="s">
        <v>73</v>
      </c>
      <c r="B65" s="149">
        <v>2</v>
      </c>
      <c r="C65" s="149">
        <v>3</v>
      </c>
      <c r="D65" s="89">
        <f t="shared" si="0"/>
        <v>5</v>
      </c>
      <c r="E65" s="149">
        <v>0</v>
      </c>
      <c r="F65" s="149">
        <v>2</v>
      </c>
      <c r="G65" s="149">
        <v>0</v>
      </c>
      <c r="H65" s="89">
        <v>12386</v>
      </c>
      <c r="I65" s="89">
        <v>128.1</v>
      </c>
      <c r="J65" s="89">
        <f t="shared" si="1"/>
        <v>12514.1</v>
      </c>
      <c r="K65" s="89">
        <v>0</v>
      </c>
      <c r="L65" s="89">
        <v>12386</v>
      </c>
      <c r="M65" s="89">
        <v>0</v>
      </c>
      <c r="N65" s="99">
        <v>11627</v>
      </c>
    </row>
    <row r="66" spans="1:14" ht="12.75">
      <c r="A66" s="50" t="s">
        <v>74</v>
      </c>
      <c r="B66" s="149">
        <v>3</v>
      </c>
      <c r="C66" s="149">
        <v>12</v>
      </c>
      <c r="D66" s="89">
        <f>SUM(B66:C66)</f>
        <v>15</v>
      </c>
      <c r="E66" s="149">
        <v>0</v>
      </c>
      <c r="F66" s="149">
        <v>3</v>
      </c>
      <c r="G66" s="149">
        <v>0</v>
      </c>
      <c r="H66" s="89">
        <v>14484</v>
      </c>
      <c r="I66" s="89">
        <v>2261.8799999999997</v>
      </c>
      <c r="J66" s="89">
        <f t="shared" si="1"/>
        <v>16745.88</v>
      </c>
      <c r="K66" s="89">
        <v>0</v>
      </c>
      <c r="L66" s="89">
        <v>14484</v>
      </c>
      <c r="M66" s="89">
        <v>0</v>
      </c>
      <c r="N66" s="99">
        <v>16654</v>
      </c>
    </row>
    <row r="67" spans="1:14" ht="12.75">
      <c r="A67" s="50" t="s">
        <v>75</v>
      </c>
      <c r="B67" s="149">
        <v>2</v>
      </c>
      <c r="C67" s="149">
        <v>3</v>
      </c>
      <c r="D67" s="89">
        <f t="shared" si="0"/>
        <v>5</v>
      </c>
      <c r="E67" s="149">
        <v>0</v>
      </c>
      <c r="F67" s="149">
        <v>2</v>
      </c>
      <c r="G67" s="149">
        <v>0</v>
      </c>
      <c r="H67" s="89">
        <v>9100</v>
      </c>
      <c r="I67" s="89">
        <v>590</v>
      </c>
      <c r="J67" s="89">
        <f t="shared" si="1"/>
        <v>9690</v>
      </c>
      <c r="K67" s="89">
        <v>0</v>
      </c>
      <c r="L67" s="89">
        <v>9100</v>
      </c>
      <c r="M67" s="89">
        <v>0</v>
      </c>
      <c r="N67" s="99">
        <v>37390</v>
      </c>
    </row>
    <row r="68" spans="1:14" ht="12.75">
      <c r="A68" s="53" t="s">
        <v>76</v>
      </c>
      <c r="B68" s="149">
        <v>2</v>
      </c>
      <c r="C68" s="149">
        <v>5</v>
      </c>
      <c r="D68" s="89">
        <f t="shared" si="0"/>
        <v>7</v>
      </c>
      <c r="E68" s="149">
        <v>0</v>
      </c>
      <c r="F68" s="149">
        <v>2</v>
      </c>
      <c r="G68" s="149">
        <v>0</v>
      </c>
      <c r="H68" s="89">
        <v>2000</v>
      </c>
      <c r="I68" s="89">
        <v>278.5</v>
      </c>
      <c r="J68" s="89">
        <f t="shared" si="1"/>
        <v>2278.5</v>
      </c>
      <c r="K68" s="89">
        <v>0</v>
      </c>
      <c r="L68" s="89">
        <v>2000</v>
      </c>
      <c r="M68" s="89">
        <v>0</v>
      </c>
      <c r="N68" s="99">
        <v>5040</v>
      </c>
    </row>
    <row r="69" spans="1:14" ht="12.75">
      <c r="A69" s="53" t="s">
        <v>77</v>
      </c>
      <c r="B69" s="149">
        <v>5</v>
      </c>
      <c r="C69" s="149">
        <v>2</v>
      </c>
      <c r="D69" s="89">
        <f t="shared" si="0"/>
        <v>7</v>
      </c>
      <c r="E69" s="149">
        <v>0</v>
      </c>
      <c r="F69" s="149">
        <v>5</v>
      </c>
      <c r="G69" s="149">
        <v>0</v>
      </c>
      <c r="H69" s="89">
        <v>20718</v>
      </c>
      <c r="I69" s="89">
        <v>710.8</v>
      </c>
      <c r="J69" s="89">
        <f t="shared" si="1"/>
        <v>21428.8</v>
      </c>
      <c r="K69" s="89">
        <v>0</v>
      </c>
      <c r="L69" s="89">
        <v>20718</v>
      </c>
      <c r="M69" s="89">
        <v>0</v>
      </c>
      <c r="N69" s="99">
        <v>79107</v>
      </c>
    </row>
    <row r="70" spans="1:14" ht="12.75">
      <c r="A70" s="53" t="s">
        <v>78</v>
      </c>
      <c r="B70" s="149">
        <v>3</v>
      </c>
      <c r="C70" s="149">
        <v>5</v>
      </c>
      <c r="D70" s="89">
        <f t="shared" si="0"/>
        <v>8</v>
      </c>
      <c r="E70" s="149">
        <v>0</v>
      </c>
      <c r="F70" s="149">
        <v>3</v>
      </c>
      <c r="G70" s="149">
        <v>0</v>
      </c>
      <c r="H70" s="89">
        <v>4794</v>
      </c>
      <c r="I70" s="89">
        <v>2318.7799999999997</v>
      </c>
      <c r="J70" s="89">
        <f t="shared" si="1"/>
        <v>7112.78</v>
      </c>
      <c r="K70" s="89">
        <v>0</v>
      </c>
      <c r="L70" s="89">
        <v>4794</v>
      </c>
      <c r="M70" s="89">
        <v>0</v>
      </c>
      <c r="N70" s="99">
        <v>17500</v>
      </c>
    </row>
    <row r="71" spans="1:14" ht="12.75">
      <c r="A71" s="53" t="s">
        <v>79</v>
      </c>
      <c r="B71" s="149">
        <v>4</v>
      </c>
      <c r="C71" s="149">
        <v>1</v>
      </c>
      <c r="D71" s="89">
        <f t="shared" si="0"/>
        <v>5</v>
      </c>
      <c r="E71" s="149"/>
      <c r="F71" s="149">
        <v>4</v>
      </c>
      <c r="G71" s="149"/>
      <c r="H71" s="89">
        <v>8143.3999</v>
      </c>
      <c r="I71" s="89">
        <v>82.5</v>
      </c>
      <c r="J71" s="89">
        <f t="shared" si="1"/>
        <v>8225.8999</v>
      </c>
      <c r="K71" s="89"/>
      <c r="L71" s="89">
        <v>8143.3999</v>
      </c>
      <c r="M71" s="89"/>
      <c r="N71" s="99">
        <v>7914</v>
      </c>
    </row>
    <row r="72" spans="1:14" ht="12.75">
      <c r="A72" s="53" t="s">
        <v>80</v>
      </c>
      <c r="B72" s="149">
        <v>5</v>
      </c>
      <c r="C72" s="89">
        <v>7</v>
      </c>
      <c r="D72" s="89">
        <f t="shared" si="0"/>
        <v>12</v>
      </c>
      <c r="E72" s="149">
        <v>0</v>
      </c>
      <c r="F72" s="149">
        <v>5</v>
      </c>
      <c r="G72" s="149">
        <v>0</v>
      </c>
      <c r="H72" s="89">
        <v>26035</v>
      </c>
      <c r="I72" s="89">
        <v>888.62</v>
      </c>
      <c r="J72" s="89">
        <f t="shared" si="1"/>
        <v>26923.62</v>
      </c>
      <c r="K72" s="89"/>
      <c r="L72" s="89">
        <v>26035</v>
      </c>
      <c r="M72" s="89"/>
      <c r="N72" s="99"/>
    </row>
    <row r="73" spans="1:14" ht="12.75">
      <c r="A73" s="53" t="s">
        <v>81</v>
      </c>
      <c r="B73" s="149">
        <v>2</v>
      </c>
      <c r="C73" s="149">
        <v>8</v>
      </c>
      <c r="D73" s="89">
        <f t="shared" si="0"/>
        <v>10</v>
      </c>
      <c r="E73" s="149">
        <v>0</v>
      </c>
      <c r="F73" s="149">
        <v>2</v>
      </c>
      <c r="G73" s="149">
        <v>0</v>
      </c>
      <c r="H73" s="89">
        <v>6385</v>
      </c>
      <c r="I73" s="89">
        <v>795.63599</v>
      </c>
      <c r="J73" s="89">
        <f t="shared" si="1"/>
        <v>7180.63599</v>
      </c>
      <c r="K73" s="89">
        <v>0</v>
      </c>
      <c r="L73" s="89">
        <v>6385</v>
      </c>
      <c r="M73" s="89">
        <v>0</v>
      </c>
      <c r="N73" s="99">
        <v>4456</v>
      </c>
    </row>
    <row r="74" spans="1:14" ht="12.75">
      <c r="A74" s="53" t="s">
        <v>82</v>
      </c>
      <c r="B74" s="149">
        <v>2</v>
      </c>
      <c r="C74" s="149">
        <v>10</v>
      </c>
      <c r="D74" s="89">
        <f t="shared" si="0"/>
        <v>12</v>
      </c>
      <c r="E74" s="149">
        <v>0</v>
      </c>
      <c r="F74" s="149">
        <v>2</v>
      </c>
      <c r="G74" s="149">
        <v>0</v>
      </c>
      <c r="H74" s="89">
        <v>22947</v>
      </c>
      <c r="I74" s="89">
        <v>1271.01</v>
      </c>
      <c r="J74" s="89">
        <f t="shared" si="1"/>
        <v>24218.01</v>
      </c>
      <c r="K74" s="89">
        <v>0</v>
      </c>
      <c r="L74" s="89">
        <v>22947</v>
      </c>
      <c r="M74" s="89">
        <v>0</v>
      </c>
      <c r="N74" s="99">
        <v>80643</v>
      </c>
    </row>
    <row r="75" spans="1:14" ht="12.75">
      <c r="A75" s="53" t="s">
        <v>83</v>
      </c>
      <c r="B75" s="149">
        <v>4</v>
      </c>
      <c r="C75" s="149">
        <v>3</v>
      </c>
      <c r="D75" s="89">
        <f t="shared" si="0"/>
        <v>7</v>
      </c>
      <c r="E75" s="149">
        <v>0</v>
      </c>
      <c r="F75" s="149">
        <v>4</v>
      </c>
      <c r="G75" s="149">
        <v>0</v>
      </c>
      <c r="H75" s="89">
        <v>6338</v>
      </c>
      <c r="I75" s="89">
        <v>279.8</v>
      </c>
      <c r="J75" s="89">
        <f t="shared" si="1"/>
        <v>6617.8</v>
      </c>
      <c r="K75" s="89">
        <v>0</v>
      </c>
      <c r="L75" s="89">
        <v>6338</v>
      </c>
      <c r="M75" s="89">
        <v>0</v>
      </c>
      <c r="N75" s="99">
        <v>16249</v>
      </c>
    </row>
    <row r="76" spans="1:14" ht="12.75">
      <c r="A76" s="53" t="s">
        <v>84</v>
      </c>
      <c r="B76" s="149">
        <v>3</v>
      </c>
      <c r="C76" s="149">
        <v>7</v>
      </c>
      <c r="D76" s="89">
        <f aca="true" t="shared" si="7" ref="D76:D103">SUM(B76:C76)</f>
        <v>10</v>
      </c>
      <c r="E76" s="149"/>
      <c r="F76" s="149">
        <v>3</v>
      </c>
      <c r="G76" s="149"/>
      <c r="H76" s="89">
        <v>18977</v>
      </c>
      <c r="I76" s="89">
        <v>316.03000000000003</v>
      </c>
      <c r="J76" s="89">
        <f aca="true" t="shared" si="8" ref="J76:J107">SUM(H76:I76)</f>
        <v>19293.03</v>
      </c>
      <c r="K76" s="89"/>
      <c r="L76" s="89">
        <v>18977</v>
      </c>
      <c r="M76" s="89"/>
      <c r="N76" s="99">
        <v>31725</v>
      </c>
    </row>
    <row r="77" spans="1:14" ht="13.5" thickBot="1">
      <c r="A77" s="54"/>
      <c r="B77" s="95"/>
      <c r="C77" s="95"/>
      <c r="D77" s="95"/>
      <c r="E77" s="95"/>
      <c r="F77" s="95"/>
      <c r="G77" s="95"/>
      <c r="H77" s="126"/>
      <c r="I77" s="95"/>
      <c r="J77" s="95" t="s">
        <v>104</v>
      </c>
      <c r="K77" s="170"/>
      <c r="L77" s="170"/>
      <c r="M77" s="170"/>
      <c r="N77" s="136"/>
    </row>
    <row r="78" spans="1:32" s="22" customFormat="1" ht="13.5" thickBot="1">
      <c r="A78" s="55" t="s">
        <v>102</v>
      </c>
      <c r="B78" s="96">
        <f>SUM(B64:B77)</f>
        <v>42</v>
      </c>
      <c r="C78" s="96">
        <f aca="true" t="shared" si="9" ref="C78:N78">SUM(C64:C77)</f>
        <v>69</v>
      </c>
      <c r="D78" s="96">
        <f t="shared" si="9"/>
        <v>111</v>
      </c>
      <c r="E78" s="96">
        <f t="shared" si="9"/>
        <v>0</v>
      </c>
      <c r="F78" s="96">
        <f t="shared" si="9"/>
        <v>42</v>
      </c>
      <c r="G78" s="96">
        <f t="shared" si="9"/>
        <v>0</v>
      </c>
      <c r="H78" s="96">
        <f t="shared" si="9"/>
        <v>188480.39990000002</v>
      </c>
      <c r="I78" s="96">
        <f t="shared" si="9"/>
        <v>11037.655990000001</v>
      </c>
      <c r="J78" s="96">
        <f t="shared" si="9"/>
        <v>199518.05589000002</v>
      </c>
      <c r="K78" s="96">
        <f t="shared" si="9"/>
        <v>0</v>
      </c>
      <c r="L78" s="96">
        <f t="shared" si="9"/>
        <v>188480.39990000002</v>
      </c>
      <c r="M78" s="96">
        <f t="shared" si="9"/>
        <v>0</v>
      </c>
      <c r="N78" s="115">
        <f t="shared" si="9"/>
        <v>349194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14" ht="12.75">
      <c r="A79" s="56"/>
      <c r="B79" s="94"/>
      <c r="C79" s="94"/>
      <c r="D79" s="94">
        <f t="shared" si="7"/>
        <v>0</v>
      </c>
      <c r="E79" s="94"/>
      <c r="F79" s="94"/>
      <c r="G79" s="94"/>
      <c r="H79" s="128"/>
      <c r="I79" s="94"/>
      <c r="J79" s="94" t="s">
        <v>104</v>
      </c>
      <c r="K79" s="171"/>
      <c r="L79" s="171"/>
      <c r="M79" s="171"/>
      <c r="N79" s="135"/>
    </row>
    <row r="80" spans="1:14" ht="12.75">
      <c r="A80" s="53" t="s">
        <v>85</v>
      </c>
      <c r="B80" s="149">
        <v>5</v>
      </c>
      <c r="C80" s="149">
        <v>6</v>
      </c>
      <c r="D80" s="89">
        <f t="shared" si="7"/>
        <v>11</v>
      </c>
      <c r="E80" s="149"/>
      <c r="F80" s="149">
        <v>5</v>
      </c>
      <c r="G80" s="149"/>
      <c r="H80" s="89">
        <v>13148</v>
      </c>
      <c r="I80" s="89">
        <v>1235.35</v>
      </c>
      <c r="J80" s="89">
        <f t="shared" si="8"/>
        <v>14383.35</v>
      </c>
      <c r="K80" s="89"/>
      <c r="L80" s="89">
        <v>13148</v>
      </c>
      <c r="M80" s="89"/>
      <c r="N80" s="99">
        <v>15043</v>
      </c>
    </row>
    <row r="81" spans="1:14" ht="12.75">
      <c r="A81" s="53" t="s">
        <v>86</v>
      </c>
      <c r="B81" s="149">
        <v>4</v>
      </c>
      <c r="C81" s="149"/>
      <c r="D81" s="89">
        <f t="shared" si="7"/>
        <v>4</v>
      </c>
      <c r="E81" s="149"/>
      <c r="F81" s="149">
        <v>4</v>
      </c>
      <c r="G81" s="149"/>
      <c r="H81" s="89">
        <v>33984.30078</v>
      </c>
      <c r="I81" s="89"/>
      <c r="J81" s="89">
        <f t="shared" si="8"/>
        <v>33984.30078</v>
      </c>
      <c r="K81" s="89"/>
      <c r="L81" s="89">
        <v>33984.30078</v>
      </c>
      <c r="M81" s="89"/>
      <c r="N81" s="100"/>
    </row>
    <row r="82" spans="1:14" ht="12.75">
      <c r="A82" s="50" t="s">
        <v>116</v>
      </c>
      <c r="B82" s="149">
        <v>6</v>
      </c>
      <c r="C82" s="149">
        <v>22</v>
      </c>
      <c r="D82" s="89">
        <f t="shared" si="7"/>
        <v>28</v>
      </c>
      <c r="E82" s="149"/>
      <c r="F82" s="149">
        <v>6</v>
      </c>
      <c r="G82" s="149"/>
      <c r="H82" s="89">
        <v>18023</v>
      </c>
      <c r="I82" s="89">
        <v>1823.70001</v>
      </c>
      <c r="J82" s="89">
        <f t="shared" si="8"/>
        <v>19846.70001</v>
      </c>
      <c r="K82" s="89"/>
      <c r="L82" s="89">
        <v>18023</v>
      </c>
      <c r="M82" s="89"/>
      <c r="N82" s="99">
        <v>52923</v>
      </c>
    </row>
    <row r="83" spans="1:14" ht="12.75">
      <c r="A83" s="50" t="s">
        <v>114</v>
      </c>
      <c r="B83" s="149">
        <v>3</v>
      </c>
      <c r="C83" s="149">
        <v>4</v>
      </c>
      <c r="D83" s="89">
        <f t="shared" si="7"/>
        <v>7</v>
      </c>
      <c r="E83" s="149"/>
      <c r="F83" s="149">
        <v>3</v>
      </c>
      <c r="G83" s="149"/>
      <c r="H83" s="89">
        <v>5356</v>
      </c>
      <c r="I83" s="89">
        <v>181.38</v>
      </c>
      <c r="J83" s="89">
        <f t="shared" si="8"/>
        <v>5537.38</v>
      </c>
      <c r="K83" s="89"/>
      <c r="L83" s="89">
        <v>5356</v>
      </c>
      <c r="M83" s="89"/>
      <c r="N83" s="99">
        <v>10265</v>
      </c>
    </row>
    <row r="84" spans="1:14" ht="12.75">
      <c r="A84" s="53" t="s">
        <v>87</v>
      </c>
      <c r="B84" s="149">
        <v>1</v>
      </c>
      <c r="C84" s="149">
        <v>1</v>
      </c>
      <c r="D84" s="89">
        <f t="shared" si="7"/>
        <v>2</v>
      </c>
      <c r="E84" s="149"/>
      <c r="F84" s="149">
        <v>1</v>
      </c>
      <c r="G84" s="149"/>
      <c r="H84" s="89">
        <v>3629</v>
      </c>
      <c r="I84" s="89"/>
      <c r="J84" s="89">
        <f t="shared" si="8"/>
        <v>3629</v>
      </c>
      <c r="K84" s="89"/>
      <c r="L84" s="89">
        <v>3629</v>
      </c>
      <c r="M84" s="89"/>
      <c r="N84" s="100"/>
    </row>
    <row r="85" spans="1:14" ht="12.75">
      <c r="A85" s="53" t="s">
        <v>88</v>
      </c>
      <c r="B85" s="149">
        <v>10</v>
      </c>
      <c r="C85" s="149">
        <v>11</v>
      </c>
      <c r="D85" s="89">
        <f t="shared" si="7"/>
        <v>21</v>
      </c>
      <c r="E85" s="149"/>
      <c r="F85" s="149">
        <v>10</v>
      </c>
      <c r="G85" s="149"/>
      <c r="H85" s="89">
        <v>45897</v>
      </c>
      <c r="I85" s="89">
        <v>2660.60001</v>
      </c>
      <c r="J85" s="89">
        <f t="shared" si="8"/>
        <v>48557.60001</v>
      </c>
      <c r="K85" s="89"/>
      <c r="L85" s="89">
        <v>45897</v>
      </c>
      <c r="M85" s="89"/>
      <c r="N85" s="99">
        <v>101386</v>
      </c>
    </row>
    <row r="86" spans="1:14" ht="12.75">
      <c r="A86" s="53" t="s">
        <v>89</v>
      </c>
      <c r="B86" s="149">
        <v>5</v>
      </c>
      <c r="C86" s="149">
        <v>9</v>
      </c>
      <c r="D86" s="89">
        <f t="shared" si="7"/>
        <v>14</v>
      </c>
      <c r="E86" s="149"/>
      <c r="F86" s="149">
        <v>5</v>
      </c>
      <c r="G86" s="149"/>
      <c r="H86" s="89">
        <v>32321.5</v>
      </c>
      <c r="I86" s="89">
        <v>2434</v>
      </c>
      <c r="J86" s="89">
        <f t="shared" si="8"/>
        <v>34755.5</v>
      </c>
      <c r="K86" s="89"/>
      <c r="L86" s="89">
        <v>32321.5</v>
      </c>
      <c r="M86" s="89"/>
      <c r="N86" s="100"/>
    </row>
    <row r="87" spans="1:14" ht="12.75">
      <c r="A87" s="53" t="s">
        <v>90</v>
      </c>
      <c r="B87" s="149">
        <v>3</v>
      </c>
      <c r="C87" s="149">
        <v>6</v>
      </c>
      <c r="D87" s="89">
        <f t="shared" si="7"/>
        <v>9</v>
      </c>
      <c r="E87" s="149"/>
      <c r="F87" s="149">
        <v>3</v>
      </c>
      <c r="G87" s="149"/>
      <c r="H87" s="89">
        <v>16395</v>
      </c>
      <c r="I87" s="89">
        <v>1912.95</v>
      </c>
      <c r="J87" s="89">
        <f t="shared" si="8"/>
        <v>18307.95</v>
      </c>
      <c r="K87" s="89"/>
      <c r="L87" s="89">
        <v>16395</v>
      </c>
      <c r="M87" s="89"/>
      <c r="N87" s="100"/>
    </row>
    <row r="88" spans="1:14" ht="12.75">
      <c r="A88" s="53" t="s">
        <v>91</v>
      </c>
      <c r="B88" s="149">
        <v>7</v>
      </c>
      <c r="C88" s="149"/>
      <c r="D88" s="89">
        <f t="shared" si="7"/>
        <v>7</v>
      </c>
      <c r="E88" s="149"/>
      <c r="F88" s="149">
        <v>7</v>
      </c>
      <c r="G88" s="149"/>
      <c r="H88" s="89">
        <v>11195</v>
      </c>
      <c r="I88" s="89"/>
      <c r="J88" s="89">
        <f t="shared" si="8"/>
        <v>11195</v>
      </c>
      <c r="K88" s="89"/>
      <c r="L88" s="89">
        <v>11195</v>
      </c>
      <c r="M88" s="89"/>
      <c r="N88" s="100"/>
    </row>
    <row r="89" spans="1:14" ht="12.75">
      <c r="A89" s="50" t="s">
        <v>119</v>
      </c>
      <c r="B89" s="149">
        <v>3</v>
      </c>
      <c r="C89" s="149">
        <v>10</v>
      </c>
      <c r="D89" s="89">
        <f t="shared" si="7"/>
        <v>13</v>
      </c>
      <c r="E89" s="149"/>
      <c r="F89" s="149">
        <v>3</v>
      </c>
      <c r="G89" s="149"/>
      <c r="H89" s="89">
        <v>12172</v>
      </c>
      <c r="I89" s="89">
        <v>1802.3000000000002</v>
      </c>
      <c r="J89" s="89">
        <f t="shared" si="8"/>
        <v>13974.3</v>
      </c>
      <c r="K89" s="89"/>
      <c r="L89" s="89">
        <v>12172</v>
      </c>
      <c r="M89" s="89"/>
      <c r="N89" s="99">
        <v>14526</v>
      </c>
    </row>
    <row r="90" spans="1:14" ht="12.75">
      <c r="A90" s="53" t="s">
        <v>92</v>
      </c>
      <c r="B90" s="149">
        <v>5</v>
      </c>
      <c r="C90" s="149"/>
      <c r="D90" s="89">
        <f t="shared" si="7"/>
        <v>5</v>
      </c>
      <c r="E90" s="149">
        <v>0</v>
      </c>
      <c r="F90" s="149">
        <v>2</v>
      </c>
      <c r="G90" s="149">
        <v>3</v>
      </c>
      <c r="H90" s="89">
        <v>1776.40002</v>
      </c>
      <c r="I90" s="89"/>
      <c r="J90" s="89">
        <f t="shared" si="8"/>
        <v>1776.40002</v>
      </c>
      <c r="K90" s="89">
        <v>0</v>
      </c>
      <c r="L90" s="89">
        <v>1627.90002</v>
      </c>
      <c r="M90" s="89">
        <v>148.5</v>
      </c>
      <c r="N90" s="100">
        <v>8073</v>
      </c>
    </row>
    <row r="91" spans="1:14" ht="12.75">
      <c r="A91" s="53" t="s">
        <v>93</v>
      </c>
      <c r="B91" s="149">
        <v>4</v>
      </c>
      <c r="C91" s="149">
        <v>5</v>
      </c>
      <c r="D91" s="89">
        <f t="shared" si="7"/>
        <v>9</v>
      </c>
      <c r="E91" s="149">
        <v>1</v>
      </c>
      <c r="F91" s="149">
        <v>3</v>
      </c>
      <c r="G91" s="149">
        <v>0</v>
      </c>
      <c r="H91" s="89">
        <v>7319</v>
      </c>
      <c r="I91" s="89">
        <v>548.89999</v>
      </c>
      <c r="J91" s="89">
        <f t="shared" si="8"/>
        <v>7867.89999</v>
      </c>
      <c r="K91" s="89">
        <v>500</v>
      </c>
      <c r="L91" s="89">
        <v>6819</v>
      </c>
      <c r="M91" s="89">
        <v>0</v>
      </c>
      <c r="N91" s="100">
        <v>10569</v>
      </c>
    </row>
    <row r="92" spans="1:14" ht="12.75">
      <c r="A92" s="53" t="s">
        <v>94</v>
      </c>
      <c r="B92" s="149">
        <v>12</v>
      </c>
      <c r="C92" s="149">
        <v>6</v>
      </c>
      <c r="D92" s="89">
        <f t="shared" si="7"/>
        <v>18</v>
      </c>
      <c r="E92" s="149">
        <v>1</v>
      </c>
      <c r="F92" s="149">
        <v>11</v>
      </c>
      <c r="G92" s="149">
        <v>0</v>
      </c>
      <c r="H92" s="89">
        <v>11835</v>
      </c>
      <c r="I92" s="89">
        <v>870</v>
      </c>
      <c r="J92" s="89">
        <f t="shared" si="8"/>
        <v>12705</v>
      </c>
      <c r="K92" s="89">
        <v>127</v>
      </c>
      <c r="L92" s="89">
        <v>11708</v>
      </c>
      <c r="M92" s="89">
        <v>0</v>
      </c>
      <c r="N92" s="100">
        <v>29184</v>
      </c>
    </row>
    <row r="93" spans="1:14" ht="13.5" thickBot="1">
      <c r="A93" s="54"/>
      <c r="B93" s="95"/>
      <c r="C93" s="95"/>
      <c r="D93" s="95" t="s">
        <v>104</v>
      </c>
      <c r="E93" s="95"/>
      <c r="F93" s="95"/>
      <c r="G93" s="95"/>
      <c r="H93" s="95"/>
      <c r="I93" s="95"/>
      <c r="J93" s="95" t="s">
        <v>104</v>
      </c>
      <c r="K93" s="170"/>
      <c r="L93" s="170"/>
      <c r="M93" s="170"/>
      <c r="N93" s="136"/>
    </row>
    <row r="94" spans="1:32" s="22" customFormat="1" ht="13.5" thickBot="1">
      <c r="A94" s="55" t="s">
        <v>103</v>
      </c>
      <c r="B94" s="96">
        <f>SUM(B80:B93)</f>
        <v>68</v>
      </c>
      <c r="C94" s="96">
        <f aca="true" t="shared" si="10" ref="C94:N94">SUM(C80:C93)</f>
        <v>80</v>
      </c>
      <c r="D94" s="96">
        <f t="shared" si="10"/>
        <v>148</v>
      </c>
      <c r="E94" s="96">
        <f t="shared" si="10"/>
        <v>2</v>
      </c>
      <c r="F94" s="96">
        <f t="shared" si="10"/>
        <v>63</v>
      </c>
      <c r="G94" s="96">
        <f t="shared" si="10"/>
        <v>3</v>
      </c>
      <c r="H94" s="96">
        <f t="shared" si="10"/>
        <v>213051.2008</v>
      </c>
      <c r="I94" s="96">
        <f t="shared" si="10"/>
        <v>13469.180010000002</v>
      </c>
      <c r="J94" s="96">
        <f t="shared" si="10"/>
        <v>226520.38081</v>
      </c>
      <c r="K94" s="96">
        <f t="shared" si="10"/>
        <v>627</v>
      </c>
      <c r="L94" s="96">
        <f t="shared" si="10"/>
        <v>212275.7008</v>
      </c>
      <c r="M94" s="96">
        <f t="shared" si="10"/>
        <v>148.5</v>
      </c>
      <c r="N94" s="115">
        <f t="shared" si="10"/>
        <v>241969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14" ht="12.75">
      <c r="A95" s="56"/>
      <c r="B95" s="94"/>
      <c r="C95" s="94"/>
      <c r="D95" s="94" t="s">
        <v>104</v>
      </c>
      <c r="E95" s="94"/>
      <c r="F95" s="94"/>
      <c r="G95" s="94"/>
      <c r="H95" s="94"/>
      <c r="I95" s="94"/>
      <c r="J95" s="94" t="s">
        <v>104</v>
      </c>
      <c r="K95" s="171"/>
      <c r="L95" s="171"/>
      <c r="M95" s="171"/>
      <c r="N95" s="135"/>
    </row>
    <row r="96" spans="1:14" ht="12.75">
      <c r="A96" s="50" t="s">
        <v>95</v>
      </c>
      <c r="B96" s="149">
        <v>3</v>
      </c>
      <c r="C96" s="149">
        <v>5</v>
      </c>
      <c r="D96" s="89">
        <f t="shared" si="7"/>
        <v>8</v>
      </c>
      <c r="E96" s="149">
        <v>0</v>
      </c>
      <c r="F96" s="149">
        <v>3</v>
      </c>
      <c r="G96" s="149"/>
      <c r="H96" s="89">
        <v>1482</v>
      </c>
      <c r="I96" s="89">
        <v>184</v>
      </c>
      <c r="J96" s="89">
        <f t="shared" si="8"/>
        <v>1666</v>
      </c>
      <c r="K96" s="89"/>
      <c r="L96" s="89">
        <v>1482</v>
      </c>
      <c r="M96" s="89"/>
      <c r="N96" s="99">
        <v>5139</v>
      </c>
    </row>
    <row r="97" spans="1:14" ht="12.75">
      <c r="A97" s="53" t="s">
        <v>96</v>
      </c>
      <c r="B97" s="149">
        <v>4</v>
      </c>
      <c r="C97" s="149"/>
      <c r="D97" s="89">
        <f t="shared" si="7"/>
        <v>4</v>
      </c>
      <c r="E97" s="149">
        <v>0</v>
      </c>
      <c r="F97" s="149">
        <v>4</v>
      </c>
      <c r="G97" s="149">
        <v>0</v>
      </c>
      <c r="H97" s="89">
        <v>85718</v>
      </c>
      <c r="I97" s="89"/>
      <c r="J97" s="89">
        <f t="shared" si="8"/>
        <v>85718</v>
      </c>
      <c r="K97" s="89">
        <v>0</v>
      </c>
      <c r="L97" s="89">
        <v>85718</v>
      </c>
      <c r="M97" s="89"/>
      <c r="N97" s="100"/>
    </row>
    <row r="98" spans="1:14" ht="12.75">
      <c r="A98" s="53" t="s">
        <v>97</v>
      </c>
      <c r="B98" s="149">
        <v>11</v>
      </c>
      <c r="C98" s="149">
        <v>12</v>
      </c>
      <c r="D98" s="89">
        <f t="shared" si="7"/>
        <v>23</v>
      </c>
      <c r="E98" s="149">
        <v>0</v>
      </c>
      <c r="F98" s="149">
        <v>9</v>
      </c>
      <c r="G98" s="149">
        <v>2</v>
      </c>
      <c r="H98" s="89">
        <v>8259.12012</v>
      </c>
      <c r="I98" s="89">
        <v>4876</v>
      </c>
      <c r="J98" s="89">
        <f t="shared" si="8"/>
        <v>13135.12012</v>
      </c>
      <c r="K98" s="89">
        <v>0</v>
      </c>
      <c r="L98" s="89">
        <v>8127.7998</v>
      </c>
      <c r="M98" s="89">
        <v>131.32001</v>
      </c>
      <c r="N98" s="100"/>
    </row>
    <row r="99" spans="1:14" ht="12.75">
      <c r="A99" s="53" t="s">
        <v>98</v>
      </c>
      <c r="B99" s="149">
        <v>8</v>
      </c>
      <c r="C99" s="149">
        <v>3</v>
      </c>
      <c r="D99" s="89">
        <f t="shared" si="7"/>
        <v>11</v>
      </c>
      <c r="E99" s="149">
        <v>0</v>
      </c>
      <c r="F99" s="149">
        <v>7</v>
      </c>
      <c r="G99" s="149">
        <v>1</v>
      </c>
      <c r="H99" s="89">
        <v>28242</v>
      </c>
      <c r="I99" s="89">
        <v>569.8</v>
      </c>
      <c r="J99" s="89">
        <f t="shared" si="8"/>
        <v>28811.8</v>
      </c>
      <c r="K99" s="89">
        <v>0</v>
      </c>
      <c r="L99" s="89">
        <v>28062</v>
      </c>
      <c r="M99" s="89">
        <v>180</v>
      </c>
      <c r="N99" s="100">
        <v>0</v>
      </c>
    </row>
    <row r="100" spans="1:14" ht="12.75">
      <c r="A100" s="53" t="s">
        <v>99</v>
      </c>
      <c r="B100" s="149">
        <v>2</v>
      </c>
      <c r="C100" s="149">
        <v>6</v>
      </c>
      <c r="D100" s="89">
        <f t="shared" si="7"/>
        <v>8</v>
      </c>
      <c r="E100" s="149"/>
      <c r="F100" s="149">
        <v>2</v>
      </c>
      <c r="G100" s="149"/>
      <c r="H100" s="89">
        <v>14125.5</v>
      </c>
      <c r="I100" s="89">
        <v>1268.2199999999998</v>
      </c>
      <c r="J100" s="89">
        <f t="shared" si="8"/>
        <v>15393.72</v>
      </c>
      <c r="K100" s="89"/>
      <c r="L100" s="89">
        <v>14125.5</v>
      </c>
      <c r="M100" s="89"/>
      <c r="N100" s="99">
        <v>11276</v>
      </c>
    </row>
    <row r="101" spans="1:14" ht="12.75">
      <c r="A101" s="53" t="s">
        <v>100</v>
      </c>
      <c r="B101" s="149">
        <v>2</v>
      </c>
      <c r="C101" s="149">
        <v>1</v>
      </c>
      <c r="D101" s="89">
        <f t="shared" si="7"/>
        <v>3</v>
      </c>
      <c r="E101" s="149">
        <v>0</v>
      </c>
      <c r="F101" s="149">
        <v>2</v>
      </c>
      <c r="G101" s="149">
        <v>0</v>
      </c>
      <c r="H101" s="89">
        <v>3724</v>
      </c>
      <c r="I101" s="89">
        <v>120</v>
      </c>
      <c r="J101" s="89">
        <f t="shared" si="8"/>
        <v>3844</v>
      </c>
      <c r="K101" s="89">
        <v>0</v>
      </c>
      <c r="L101" s="89">
        <v>3724</v>
      </c>
      <c r="M101" s="89">
        <v>0</v>
      </c>
      <c r="N101" s="100"/>
    </row>
    <row r="102" spans="1:14" ht="12.75">
      <c r="A102" s="50" t="s">
        <v>120</v>
      </c>
      <c r="B102" s="149">
        <v>3</v>
      </c>
      <c r="C102" s="149">
        <v>5</v>
      </c>
      <c r="D102" s="89">
        <f t="shared" si="7"/>
        <v>8</v>
      </c>
      <c r="E102" s="149">
        <v>1</v>
      </c>
      <c r="F102" s="149">
        <v>2</v>
      </c>
      <c r="G102" s="149"/>
      <c r="H102" s="89">
        <v>24002</v>
      </c>
      <c r="I102" s="89">
        <v>1135</v>
      </c>
      <c r="J102" s="89">
        <f t="shared" si="8"/>
        <v>25137</v>
      </c>
      <c r="K102" s="89">
        <v>501</v>
      </c>
      <c r="L102" s="89">
        <v>23501</v>
      </c>
      <c r="M102" s="89"/>
      <c r="N102" s="99">
        <v>37885</v>
      </c>
    </row>
    <row r="103" spans="1:14" ht="12.75">
      <c r="A103" s="53" t="s">
        <v>101</v>
      </c>
      <c r="B103" s="149">
        <v>4</v>
      </c>
      <c r="C103" s="149">
        <v>12</v>
      </c>
      <c r="D103" s="89">
        <f t="shared" si="7"/>
        <v>16</v>
      </c>
      <c r="E103" s="149">
        <v>0</v>
      </c>
      <c r="F103" s="149">
        <v>4</v>
      </c>
      <c r="G103" s="149">
        <v>0</v>
      </c>
      <c r="H103" s="89">
        <v>18844</v>
      </c>
      <c r="I103" s="89">
        <v>1308.9</v>
      </c>
      <c r="J103" s="89">
        <f t="shared" si="8"/>
        <v>20152.9</v>
      </c>
      <c r="K103" s="89">
        <v>0</v>
      </c>
      <c r="L103" s="89">
        <v>18844</v>
      </c>
      <c r="M103" s="89">
        <v>0</v>
      </c>
      <c r="N103" s="100"/>
    </row>
    <row r="104" spans="1:14" ht="13.5" thickBot="1">
      <c r="A104" s="51"/>
      <c r="B104" s="95" t="s">
        <v>104</v>
      </c>
      <c r="C104" s="47"/>
      <c r="D104" s="95" t="s">
        <v>104</v>
      </c>
      <c r="E104" s="95"/>
      <c r="F104" s="95"/>
      <c r="G104" s="95"/>
      <c r="H104" s="95"/>
      <c r="I104" s="47"/>
      <c r="J104" s="95" t="s">
        <v>104</v>
      </c>
      <c r="K104" s="170"/>
      <c r="L104" s="170"/>
      <c r="M104" s="170"/>
      <c r="N104" s="39"/>
    </row>
    <row r="105" spans="1:32" s="22" customFormat="1" ht="13.5" thickBot="1">
      <c r="A105" s="55" t="s">
        <v>5</v>
      </c>
      <c r="B105" s="96">
        <f>SUM(B96:B104)</f>
        <v>37</v>
      </c>
      <c r="C105" s="96">
        <f aca="true" t="shared" si="11" ref="C105:N105">SUM(C96:C104)</f>
        <v>44</v>
      </c>
      <c r="D105" s="96">
        <f t="shared" si="11"/>
        <v>81</v>
      </c>
      <c r="E105" s="96">
        <f t="shared" si="11"/>
        <v>1</v>
      </c>
      <c r="F105" s="96">
        <f t="shared" si="11"/>
        <v>33</v>
      </c>
      <c r="G105" s="96">
        <f t="shared" si="11"/>
        <v>3</v>
      </c>
      <c r="H105" s="96">
        <f t="shared" si="11"/>
        <v>184396.62012</v>
      </c>
      <c r="I105" s="96">
        <f t="shared" si="11"/>
        <v>9461.92</v>
      </c>
      <c r="J105" s="96">
        <f t="shared" si="11"/>
        <v>193858.54012</v>
      </c>
      <c r="K105" s="96">
        <f t="shared" si="11"/>
        <v>501</v>
      </c>
      <c r="L105" s="96">
        <f t="shared" si="11"/>
        <v>183584.29979999998</v>
      </c>
      <c r="M105" s="96">
        <f t="shared" si="11"/>
        <v>311.32001</v>
      </c>
      <c r="N105" s="115">
        <f t="shared" si="11"/>
        <v>54300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14" ht="13.5" thickBot="1">
      <c r="A106" s="57"/>
      <c r="B106" s="110"/>
      <c r="C106" s="60"/>
      <c r="D106" s="110"/>
      <c r="E106" s="110"/>
      <c r="F106" s="110"/>
      <c r="G106" s="110"/>
      <c r="H106" s="110"/>
      <c r="I106" s="60"/>
      <c r="J106" s="110" t="s">
        <v>104</v>
      </c>
      <c r="K106" s="172"/>
      <c r="L106" s="172"/>
      <c r="M106" s="172"/>
      <c r="N106" s="40"/>
    </row>
    <row r="107" spans="1:14" ht="13.5" thickBot="1">
      <c r="A107" s="58" t="s">
        <v>106</v>
      </c>
      <c r="B107" s="96">
        <f aca="true" t="shared" si="12" ref="B107:N107">B16+B26+B38+B48+B62+B78+B94+B105</f>
        <v>286</v>
      </c>
      <c r="C107" s="96">
        <f>C16+C26+C38+C48+C62+C78+C94+C105</f>
        <v>345</v>
      </c>
      <c r="D107" s="96">
        <f t="shared" si="12"/>
        <v>631</v>
      </c>
      <c r="E107" s="96">
        <f t="shared" si="12"/>
        <v>8</v>
      </c>
      <c r="F107" s="96">
        <f t="shared" si="12"/>
        <v>268</v>
      </c>
      <c r="G107" s="96">
        <f t="shared" si="12"/>
        <v>10</v>
      </c>
      <c r="H107" s="96">
        <f t="shared" si="12"/>
        <v>1930066.1726400002</v>
      </c>
      <c r="I107" s="96">
        <f t="shared" si="12"/>
        <v>80255.62600999999</v>
      </c>
      <c r="J107" s="96">
        <f t="shared" si="8"/>
        <v>2010321.7986500002</v>
      </c>
      <c r="K107" s="96">
        <f t="shared" si="12"/>
        <v>3403.4</v>
      </c>
      <c r="L107" s="96">
        <f t="shared" si="12"/>
        <v>1924955.95077</v>
      </c>
      <c r="M107" s="96">
        <f t="shared" si="12"/>
        <v>1706.82001</v>
      </c>
      <c r="N107" s="115">
        <f t="shared" si="12"/>
        <v>2703918</v>
      </c>
    </row>
    <row r="108" ht="12.75">
      <c r="N108" s="20"/>
    </row>
    <row r="109" ht="12.75">
      <c r="N109" s="20"/>
    </row>
  </sheetData>
  <sheetProtection/>
  <mergeCells count="17">
    <mergeCell ref="H10:J10"/>
    <mergeCell ref="N5:N7"/>
    <mergeCell ref="N8:N9"/>
    <mergeCell ref="B5:G7"/>
    <mergeCell ref="H5:M7"/>
    <mergeCell ref="K10:M10"/>
    <mergeCell ref="E10:G10"/>
    <mergeCell ref="A2:N2"/>
    <mergeCell ref="A3:N3"/>
    <mergeCell ref="A5:A10"/>
    <mergeCell ref="B10:D10"/>
    <mergeCell ref="B8:B9"/>
    <mergeCell ref="H8:H9"/>
    <mergeCell ref="I8:I9"/>
    <mergeCell ref="J8:J9"/>
    <mergeCell ref="C8:C9"/>
    <mergeCell ref="D8:D9"/>
  </mergeCells>
  <printOptions/>
  <pageMargins left="0.9448818897637796" right="0" top="0.984251968503937" bottom="0.984251968503937" header="0.5118110236220472" footer="0.5118110236220472"/>
  <pageSetup firstPageNumber="161" useFirstPageNumber="1" horizontalDpi="300" verticalDpi="300" orientation="landscape" paperSize="9" r:id="rId1"/>
  <headerFooter alignWithMargins="0">
    <oddFooter>&amp;R&amp;8Príloha č. 5 Plánu rozvoja VK v SR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111"/>
  <sheetViews>
    <sheetView view="pageLayout" workbookViewId="0" topLeftCell="A82">
      <selection activeCell="S101" sqref="S101"/>
    </sheetView>
  </sheetViews>
  <sheetFormatPr defaultColWidth="9.140625" defaultRowHeight="12.75"/>
  <cols>
    <col min="1" max="1" width="19.140625" style="14" customWidth="1"/>
    <col min="2" max="16" width="7.7109375" style="25" customWidth="1"/>
    <col min="17" max="55" width="9.140625" style="21" customWidth="1"/>
    <col min="56" max="16384" width="9.140625" style="19" customWidth="1"/>
  </cols>
  <sheetData>
    <row r="1" spans="1:57" s="24" customFormat="1" ht="12.75">
      <c r="A1" s="14"/>
      <c r="B1" s="25"/>
      <c r="C1" s="25"/>
      <c r="D1" s="25"/>
      <c r="E1" s="25"/>
      <c r="F1" s="25"/>
      <c r="G1" s="25"/>
      <c r="H1" s="25"/>
      <c r="I1" s="25"/>
      <c r="J1" s="25"/>
      <c r="K1" s="20"/>
      <c r="L1" s="20"/>
      <c r="M1" s="20"/>
      <c r="N1" s="20"/>
      <c r="O1" s="20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24" customFormat="1" ht="12.75">
      <c r="A2" s="238" t="s">
        <v>107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s="24" customFormat="1" ht="12.75">
      <c r="A3" s="240" t="s">
        <v>121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5" s="24" customFormat="1" ht="13.5" thickBot="1">
      <c r="A4" s="1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113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55" s="24" customFormat="1" ht="12.75">
      <c r="A5" s="201" t="s">
        <v>0</v>
      </c>
      <c r="B5" s="227" t="s">
        <v>27</v>
      </c>
      <c r="C5" s="227"/>
      <c r="D5" s="227"/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55" s="24" customFormat="1" ht="12.75">
      <c r="A6" s="202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231"/>
      <c r="N6" s="231"/>
      <c r="O6" s="231"/>
      <c r="P6" s="23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24" customFormat="1" ht="12.75" customHeight="1">
      <c r="A7" s="202"/>
      <c r="B7" s="230" t="s">
        <v>2</v>
      </c>
      <c r="C7" s="230"/>
      <c r="D7" s="230"/>
      <c r="E7" s="231" t="s">
        <v>13</v>
      </c>
      <c r="F7" s="236"/>
      <c r="G7" s="237"/>
      <c r="H7" s="231" t="s">
        <v>14</v>
      </c>
      <c r="I7" s="236"/>
      <c r="J7" s="237"/>
      <c r="K7" s="231" t="s">
        <v>8</v>
      </c>
      <c r="L7" s="236"/>
      <c r="M7" s="237"/>
      <c r="N7" s="231" t="s">
        <v>26</v>
      </c>
      <c r="O7" s="236"/>
      <c r="P7" s="241" t="s">
        <v>26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s="24" customFormat="1" ht="12.75" customHeight="1">
      <c r="A8" s="202"/>
      <c r="B8" s="230" t="s">
        <v>6</v>
      </c>
      <c r="C8" s="230" t="s">
        <v>7</v>
      </c>
      <c r="D8" s="230" t="s">
        <v>2</v>
      </c>
      <c r="E8" s="230" t="s">
        <v>6</v>
      </c>
      <c r="F8" s="230" t="s">
        <v>7</v>
      </c>
      <c r="G8" s="230" t="s">
        <v>2</v>
      </c>
      <c r="H8" s="230" t="s">
        <v>6</v>
      </c>
      <c r="I8" s="230" t="s">
        <v>7</v>
      </c>
      <c r="J8" s="230" t="s">
        <v>2</v>
      </c>
      <c r="K8" s="230" t="s">
        <v>6</v>
      </c>
      <c r="L8" s="230" t="s">
        <v>7</v>
      </c>
      <c r="M8" s="230" t="s">
        <v>2</v>
      </c>
      <c r="N8" s="230" t="s">
        <v>6</v>
      </c>
      <c r="O8" s="230" t="s">
        <v>7</v>
      </c>
      <c r="P8" s="232" t="s">
        <v>2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s="24" customFormat="1" ht="18" customHeight="1">
      <c r="A9" s="202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s="24" customFormat="1" ht="12.75" customHeight="1" thickBot="1">
      <c r="A10" s="203"/>
      <c r="B10" s="233" t="s">
        <v>25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  <c r="M10" s="234"/>
      <c r="N10" s="234"/>
      <c r="O10" s="234"/>
      <c r="P10" s="23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17" ht="12.75">
      <c r="A11" s="49" t="s">
        <v>34</v>
      </c>
      <c r="B11" s="94">
        <v>47981</v>
      </c>
      <c r="C11" s="116"/>
      <c r="D11" s="45">
        <v>47981</v>
      </c>
      <c r="E11" s="94">
        <v>16805</v>
      </c>
      <c r="F11" s="94"/>
      <c r="G11" s="94">
        <v>16805</v>
      </c>
      <c r="H11" s="94">
        <v>13526</v>
      </c>
      <c r="I11" s="94"/>
      <c r="J11" s="94">
        <v>13526</v>
      </c>
      <c r="K11" s="94">
        <v>4248</v>
      </c>
      <c r="L11" s="94"/>
      <c r="M11" s="94">
        <v>4248</v>
      </c>
      <c r="N11" s="94">
        <v>13402</v>
      </c>
      <c r="O11" s="94"/>
      <c r="P11" s="135">
        <v>13402</v>
      </c>
      <c r="Q11" s="23"/>
    </row>
    <row r="12" spans="1:17" ht="12.75">
      <c r="A12" s="50" t="s">
        <v>35</v>
      </c>
      <c r="B12" s="89">
        <v>1596</v>
      </c>
      <c r="C12" s="89">
        <v>1670.7069999999999</v>
      </c>
      <c r="D12" s="46">
        <v>3266.707</v>
      </c>
      <c r="E12" s="89">
        <v>529</v>
      </c>
      <c r="F12" s="89">
        <v>1444.253</v>
      </c>
      <c r="G12" s="89">
        <v>1973.253</v>
      </c>
      <c r="H12" s="89">
        <v>298</v>
      </c>
      <c r="I12" s="89">
        <v>21.565</v>
      </c>
      <c r="J12" s="89">
        <v>319.565</v>
      </c>
      <c r="K12" s="89">
        <v>222</v>
      </c>
      <c r="L12" s="89">
        <v>0</v>
      </c>
      <c r="M12" s="89">
        <v>222</v>
      </c>
      <c r="N12" s="89">
        <v>547</v>
      </c>
      <c r="O12" s="89">
        <v>204.8890100000001</v>
      </c>
      <c r="P12" s="100">
        <v>751.8890100000001</v>
      </c>
      <c r="Q12" s="23"/>
    </row>
    <row r="13" spans="1:55" ht="12.75">
      <c r="A13" s="50" t="s">
        <v>33</v>
      </c>
      <c r="B13" s="89">
        <v>1921</v>
      </c>
      <c r="C13" s="89">
        <v>477.77002000000005</v>
      </c>
      <c r="D13" s="46">
        <v>2398.77002</v>
      </c>
      <c r="E13" s="89">
        <v>419</v>
      </c>
      <c r="F13" s="89">
        <v>466.17802000000006</v>
      </c>
      <c r="G13" s="89">
        <v>885.1780200000001</v>
      </c>
      <c r="H13" s="89">
        <v>276</v>
      </c>
      <c r="I13" s="89">
        <v>11.592</v>
      </c>
      <c r="J13" s="89">
        <v>287.592</v>
      </c>
      <c r="K13" s="89">
        <v>249</v>
      </c>
      <c r="L13" s="89">
        <v>0</v>
      </c>
      <c r="M13" s="89">
        <v>249</v>
      </c>
      <c r="N13" s="89">
        <v>977</v>
      </c>
      <c r="O13" s="89">
        <v>0</v>
      </c>
      <c r="P13" s="100">
        <v>977</v>
      </c>
      <c r="Q13" s="23"/>
      <c r="AX13" s="19"/>
      <c r="AY13" s="19"/>
      <c r="AZ13" s="19"/>
      <c r="BA13" s="19"/>
      <c r="BB13" s="19"/>
      <c r="BC13" s="19"/>
    </row>
    <row r="14" spans="1:55" ht="12.75">
      <c r="A14" s="50" t="s">
        <v>36</v>
      </c>
      <c r="B14" s="89">
        <v>1748</v>
      </c>
      <c r="C14" s="89">
        <v>601.82901</v>
      </c>
      <c r="D14" s="46">
        <v>2349.82901</v>
      </c>
      <c r="E14" s="89">
        <v>425</v>
      </c>
      <c r="F14" s="89">
        <v>556.82901</v>
      </c>
      <c r="G14" s="89">
        <v>981.82901</v>
      </c>
      <c r="H14" s="89">
        <v>172</v>
      </c>
      <c r="I14" s="89">
        <v>0</v>
      </c>
      <c r="J14" s="89">
        <v>172</v>
      </c>
      <c r="K14" s="89">
        <v>182</v>
      </c>
      <c r="L14" s="89">
        <v>15</v>
      </c>
      <c r="M14" s="89">
        <v>197</v>
      </c>
      <c r="N14" s="89">
        <v>969</v>
      </c>
      <c r="O14" s="89">
        <v>30</v>
      </c>
      <c r="P14" s="100">
        <v>999</v>
      </c>
      <c r="Q14" s="23"/>
      <c r="AV14" s="19"/>
      <c r="AW14" s="19"/>
      <c r="AX14" s="19"/>
      <c r="AY14" s="19"/>
      <c r="AZ14" s="19"/>
      <c r="BA14" s="19"/>
      <c r="BB14" s="19"/>
      <c r="BC14" s="19"/>
    </row>
    <row r="15" spans="1:55" ht="13.5" thickBot="1">
      <c r="A15" s="51"/>
      <c r="B15" s="95"/>
      <c r="C15" s="95"/>
      <c r="D15" s="4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36"/>
      <c r="AV15" s="19"/>
      <c r="AW15" s="19"/>
      <c r="AX15" s="19"/>
      <c r="AY15" s="19"/>
      <c r="AZ15" s="19"/>
      <c r="BA15" s="19"/>
      <c r="BB15" s="19"/>
      <c r="BC15" s="19"/>
    </row>
    <row r="16" spans="1:47" s="22" customFormat="1" ht="13.5" thickBot="1">
      <c r="A16" s="52" t="s">
        <v>3</v>
      </c>
      <c r="B16" s="96">
        <f>SUM(B11:B15)</f>
        <v>53246</v>
      </c>
      <c r="C16" s="96">
        <f aca="true" t="shared" si="0" ref="C16:P16">SUM(C11:C15)</f>
        <v>2750.3060299999997</v>
      </c>
      <c r="D16" s="96">
        <f t="shared" si="0"/>
        <v>55996.30603000001</v>
      </c>
      <c r="E16" s="96">
        <f t="shared" si="0"/>
        <v>18178</v>
      </c>
      <c r="F16" s="96">
        <f t="shared" si="0"/>
        <v>2467.26003</v>
      </c>
      <c r="G16" s="96">
        <f t="shared" si="0"/>
        <v>20645.26003</v>
      </c>
      <c r="H16" s="96">
        <f t="shared" si="0"/>
        <v>14272</v>
      </c>
      <c r="I16" s="96">
        <f t="shared" si="0"/>
        <v>33.157000000000004</v>
      </c>
      <c r="J16" s="96">
        <f t="shared" si="0"/>
        <v>14305.157000000001</v>
      </c>
      <c r="K16" s="96">
        <f t="shared" si="0"/>
        <v>4901</v>
      </c>
      <c r="L16" s="96">
        <f t="shared" si="0"/>
        <v>15</v>
      </c>
      <c r="M16" s="96">
        <f t="shared" si="0"/>
        <v>4916</v>
      </c>
      <c r="N16" s="96">
        <f t="shared" si="0"/>
        <v>15895</v>
      </c>
      <c r="O16" s="96">
        <f t="shared" si="0"/>
        <v>234.8890100000001</v>
      </c>
      <c r="P16" s="115">
        <f t="shared" si="0"/>
        <v>16129.88901</v>
      </c>
      <c r="Q16" s="2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55" ht="12.75">
      <c r="A17" s="49"/>
      <c r="B17" s="94"/>
      <c r="C17" s="94"/>
      <c r="D17" s="45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135"/>
      <c r="AV17" s="19"/>
      <c r="AW17" s="19"/>
      <c r="AX17" s="19"/>
      <c r="AY17" s="19"/>
      <c r="AZ17" s="19"/>
      <c r="BA17" s="19"/>
      <c r="BB17" s="19"/>
      <c r="BC17" s="19"/>
    </row>
    <row r="18" spans="1:47" s="20" customFormat="1" ht="12.75">
      <c r="A18" s="50" t="s">
        <v>37</v>
      </c>
      <c r="B18" s="89">
        <v>8465.50977</v>
      </c>
      <c r="C18" s="89">
        <v>136.24575000000002</v>
      </c>
      <c r="D18" s="46">
        <v>8601.75552</v>
      </c>
      <c r="E18" s="89">
        <v>1927.92004</v>
      </c>
      <c r="F18" s="89">
        <v>136.24575000000002</v>
      </c>
      <c r="G18" s="89">
        <v>2064.16579</v>
      </c>
      <c r="H18" s="89">
        <v>1622.80005</v>
      </c>
      <c r="I18" s="89">
        <v>0</v>
      </c>
      <c r="J18" s="89">
        <v>1622.80005</v>
      </c>
      <c r="K18" s="89">
        <v>943.70001</v>
      </c>
      <c r="L18" s="89">
        <v>0</v>
      </c>
      <c r="M18" s="89">
        <v>943.70001</v>
      </c>
      <c r="N18" s="89">
        <v>3971.09</v>
      </c>
      <c r="O18" s="89">
        <v>0</v>
      </c>
      <c r="P18" s="100">
        <v>3971.09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1:55" ht="12.75">
      <c r="A19" s="50" t="s">
        <v>42</v>
      </c>
      <c r="B19" s="89">
        <v>3210.37988</v>
      </c>
      <c r="C19" s="89">
        <v>294.268</v>
      </c>
      <c r="D19" s="46">
        <v>3504.64788</v>
      </c>
      <c r="E19" s="89">
        <v>1735.56995</v>
      </c>
      <c r="F19" s="89">
        <v>293.268</v>
      </c>
      <c r="G19" s="89">
        <v>2028.83795</v>
      </c>
      <c r="H19" s="89">
        <v>174.63</v>
      </c>
      <c r="I19" s="89">
        <v>0</v>
      </c>
      <c r="J19" s="89">
        <v>174.63</v>
      </c>
      <c r="K19" s="89">
        <v>532.41998</v>
      </c>
      <c r="L19" s="89">
        <v>1</v>
      </c>
      <c r="M19" s="89">
        <v>533.41998</v>
      </c>
      <c r="N19" s="89">
        <v>767.76001</v>
      </c>
      <c r="O19" s="89">
        <v>0</v>
      </c>
      <c r="P19" s="100">
        <v>767.76001</v>
      </c>
      <c r="AZ19" s="19"/>
      <c r="BA19" s="19"/>
      <c r="BB19" s="19"/>
      <c r="BC19" s="19"/>
    </row>
    <row r="20" spans="1:55" ht="12.75">
      <c r="A20" s="50" t="s">
        <v>43</v>
      </c>
      <c r="B20" s="89">
        <v>1803.2</v>
      </c>
      <c r="C20" s="89">
        <v>28.775</v>
      </c>
      <c r="D20" s="46">
        <v>1831.9750000000001</v>
      </c>
      <c r="E20" s="89">
        <v>788.4</v>
      </c>
      <c r="F20" s="89">
        <v>28.775</v>
      </c>
      <c r="G20" s="89">
        <v>817.175</v>
      </c>
      <c r="H20" s="89">
        <v>1006</v>
      </c>
      <c r="I20" s="89">
        <v>0</v>
      </c>
      <c r="J20" s="89">
        <v>1006</v>
      </c>
      <c r="K20" s="89">
        <v>1.5</v>
      </c>
      <c r="L20" s="89">
        <v>0</v>
      </c>
      <c r="M20" s="89">
        <v>1.5</v>
      </c>
      <c r="N20" s="89">
        <v>7.3</v>
      </c>
      <c r="O20" s="89">
        <v>0</v>
      </c>
      <c r="P20" s="100">
        <v>7.3</v>
      </c>
      <c r="AZ20" s="19"/>
      <c r="BA20" s="19"/>
      <c r="BB20" s="19"/>
      <c r="BC20" s="19"/>
    </row>
    <row r="21" spans="1:55" ht="12.75">
      <c r="A21" s="50" t="s">
        <v>115</v>
      </c>
      <c r="B21" s="89">
        <v>4956.7002</v>
      </c>
      <c r="C21" s="89">
        <v>174.27700000000002</v>
      </c>
      <c r="D21" s="46">
        <v>5130.9772</v>
      </c>
      <c r="E21" s="89">
        <v>1235</v>
      </c>
      <c r="F21" s="89">
        <v>174.27700000000002</v>
      </c>
      <c r="G21" s="89">
        <v>1409.277</v>
      </c>
      <c r="H21" s="89">
        <v>915.8</v>
      </c>
      <c r="I21" s="89">
        <v>0</v>
      </c>
      <c r="J21" s="89">
        <v>915.8</v>
      </c>
      <c r="K21" s="89">
        <v>589</v>
      </c>
      <c r="L21" s="89">
        <v>0</v>
      </c>
      <c r="M21" s="89">
        <v>589</v>
      </c>
      <c r="N21" s="89">
        <v>2217</v>
      </c>
      <c r="O21" s="89">
        <v>0</v>
      </c>
      <c r="P21" s="100">
        <v>2217</v>
      </c>
      <c r="AZ21" s="19"/>
      <c r="BA21" s="19"/>
      <c r="BB21" s="19"/>
      <c r="BC21" s="19"/>
    </row>
    <row r="22" spans="1:55" ht="12.75">
      <c r="A22" s="50" t="s">
        <v>38</v>
      </c>
      <c r="B22" s="89">
        <v>2216</v>
      </c>
      <c r="C22" s="89">
        <v>183.55700000000002</v>
      </c>
      <c r="D22" s="46">
        <v>2399.557</v>
      </c>
      <c r="E22" s="89">
        <v>944</v>
      </c>
      <c r="F22" s="89">
        <v>183.55700000000002</v>
      </c>
      <c r="G22" s="89">
        <v>1127.557</v>
      </c>
      <c r="H22" s="89">
        <v>301</v>
      </c>
      <c r="I22" s="89">
        <v>0</v>
      </c>
      <c r="J22" s="89">
        <v>301</v>
      </c>
      <c r="K22" s="89">
        <v>150</v>
      </c>
      <c r="L22" s="89">
        <v>0</v>
      </c>
      <c r="M22" s="89">
        <v>150</v>
      </c>
      <c r="N22" s="89">
        <v>821</v>
      </c>
      <c r="O22" s="89">
        <v>0</v>
      </c>
      <c r="P22" s="100">
        <v>821</v>
      </c>
      <c r="AX22" s="19"/>
      <c r="AY22" s="19"/>
      <c r="AZ22" s="19"/>
      <c r="BA22" s="19"/>
      <c r="BB22" s="19"/>
      <c r="BC22" s="19"/>
    </row>
    <row r="23" spans="1:55" ht="12.75">
      <c r="A23" s="50" t="s">
        <v>39</v>
      </c>
      <c r="B23" s="89">
        <v>1908</v>
      </c>
      <c r="C23" s="89">
        <v>92.349</v>
      </c>
      <c r="D23" s="46">
        <v>2000.349</v>
      </c>
      <c r="E23" s="89">
        <v>507</v>
      </c>
      <c r="F23" s="89">
        <v>92.349</v>
      </c>
      <c r="G23" s="89">
        <v>599.349</v>
      </c>
      <c r="H23" s="89">
        <v>424</v>
      </c>
      <c r="I23" s="89">
        <v>0</v>
      </c>
      <c r="J23" s="89">
        <v>424</v>
      </c>
      <c r="K23" s="89">
        <v>179</v>
      </c>
      <c r="L23" s="89">
        <v>0</v>
      </c>
      <c r="M23" s="89">
        <v>179</v>
      </c>
      <c r="N23" s="89">
        <v>798</v>
      </c>
      <c r="O23" s="89">
        <v>0</v>
      </c>
      <c r="P23" s="100">
        <v>798</v>
      </c>
      <c r="AX23" s="19"/>
      <c r="AY23" s="19"/>
      <c r="AZ23" s="19"/>
      <c r="BA23" s="19"/>
      <c r="BB23" s="19"/>
      <c r="BC23" s="19"/>
    </row>
    <row r="24" spans="1:55" ht="12.75">
      <c r="A24" s="50" t="s">
        <v>41</v>
      </c>
      <c r="B24" s="89">
        <v>9888</v>
      </c>
      <c r="C24" s="89">
        <v>274.586</v>
      </c>
      <c r="D24" s="46">
        <v>10162.586</v>
      </c>
      <c r="E24" s="89">
        <v>3270</v>
      </c>
      <c r="F24" s="89">
        <v>261.586</v>
      </c>
      <c r="G24" s="89">
        <v>3531.5860000000002</v>
      </c>
      <c r="H24" s="89">
        <v>2360</v>
      </c>
      <c r="I24" s="89">
        <v>0</v>
      </c>
      <c r="J24" s="89">
        <v>2360</v>
      </c>
      <c r="K24" s="89">
        <v>1134</v>
      </c>
      <c r="L24" s="89">
        <v>3</v>
      </c>
      <c r="M24" s="89">
        <v>1137</v>
      </c>
      <c r="N24" s="89">
        <v>3123.9</v>
      </c>
      <c r="O24" s="89">
        <v>10</v>
      </c>
      <c r="P24" s="100">
        <v>3133.9</v>
      </c>
      <c r="AX24" s="19"/>
      <c r="AY24" s="19"/>
      <c r="AZ24" s="19"/>
      <c r="BA24" s="19"/>
      <c r="BB24" s="19"/>
      <c r="BC24" s="19"/>
    </row>
    <row r="25" spans="1:55" ht="13.5" thickBot="1">
      <c r="A25" s="51"/>
      <c r="B25" s="95"/>
      <c r="C25" s="95"/>
      <c r="D25" s="47" t="s">
        <v>104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36"/>
      <c r="AX25" s="19"/>
      <c r="AY25" s="19"/>
      <c r="AZ25" s="19"/>
      <c r="BA25" s="19"/>
      <c r="BB25" s="19"/>
      <c r="BC25" s="19"/>
    </row>
    <row r="26" spans="1:49" s="22" customFormat="1" ht="13.5" thickBot="1">
      <c r="A26" s="52" t="s">
        <v>4</v>
      </c>
      <c r="B26" s="96">
        <f>SUM(B18:B25)</f>
        <v>32447.78985</v>
      </c>
      <c r="C26" s="96">
        <f aca="true" t="shared" si="1" ref="C26:P26">SUM(C18:C25)</f>
        <v>1184.05775</v>
      </c>
      <c r="D26" s="96">
        <f t="shared" si="1"/>
        <v>33631.8476</v>
      </c>
      <c r="E26" s="96">
        <f t="shared" si="1"/>
        <v>10407.88999</v>
      </c>
      <c r="F26" s="96">
        <f t="shared" si="1"/>
        <v>1170.05775</v>
      </c>
      <c r="G26" s="96">
        <f t="shared" si="1"/>
        <v>11577.94774</v>
      </c>
      <c r="H26" s="96">
        <f t="shared" si="1"/>
        <v>6804.23005</v>
      </c>
      <c r="I26" s="96">
        <f t="shared" si="1"/>
        <v>0</v>
      </c>
      <c r="J26" s="96">
        <f t="shared" si="1"/>
        <v>6804.23005</v>
      </c>
      <c r="K26" s="96">
        <f t="shared" si="1"/>
        <v>3529.61999</v>
      </c>
      <c r="L26" s="96">
        <f t="shared" si="1"/>
        <v>4</v>
      </c>
      <c r="M26" s="96">
        <f t="shared" si="1"/>
        <v>3533.61999</v>
      </c>
      <c r="N26" s="96">
        <f t="shared" si="1"/>
        <v>11706.05001</v>
      </c>
      <c r="O26" s="96">
        <f t="shared" si="1"/>
        <v>10</v>
      </c>
      <c r="P26" s="115">
        <f t="shared" si="1"/>
        <v>11716.05001</v>
      </c>
      <c r="Q26" s="23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55" ht="12.75">
      <c r="A27" s="49"/>
      <c r="B27" s="94"/>
      <c r="C27" s="94"/>
      <c r="D27" s="45" t="s">
        <v>104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35"/>
      <c r="BB27" s="19"/>
      <c r="BC27" s="19"/>
    </row>
    <row r="28" spans="1:17" ht="12.75">
      <c r="A28" s="50" t="s">
        <v>44</v>
      </c>
      <c r="B28" s="89">
        <v>1719.34998</v>
      </c>
      <c r="C28" s="89">
        <v>28.677</v>
      </c>
      <c r="D28" s="46">
        <v>1748.0269799999999</v>
      </c>
      <c r="E28" s="89">
        <v>517.78003</v>
      </c>
      <c r="F28" s="89">
        <v>28.677</v>
      </c>
      <c r="G28" s="89">
        <v>546.45703</v>
      </c>
      <c r="H28" s="89">
        <v>293.10999</v>
      </c>
      <c r="I28" s="89">
        <v>0</v>
      </c>
      <c r="J28" s="89">
        <v>293.10999</v>
      </c>
      <c r="K28" s="89">
        <v>290.47</v>
      </c>
      <c r="L28" s="89">
        <v>0</v>
      </c>
      <c r="M28" s="89">
        <v>290.47</v>
      </c>
      <c r="N28" s="89">
        <v>617.98999</v>
      </c>
      <c r="O28" s="89">
        <v>0</v>
      </c>
      <c r="P28" s="100">
        <v>617.98999</v>
      </c>
      <c r="Q28" s="23"/>
    </row>
    <row r="29" spans="1:17" ht="12.75">
      <c r="A29" s="50" t="s">
        <v>45</v>
      </c>
      <c r="B29" s="89">
        <v>2146.42603</v>
      </c>
      <c r="C29" s="89">
        <v>16.739</v>
      </c>
      <c r="D29" s="46">
        <v>2163.16503</v>
      </c>
      <c r="E29" s="89">
        <v>1130.33997</v>
      </c>
      <c r="F29" s="89">
        <v>16.739</v>
      </c>
      <c r="G29" s="89">
        <v>1147.07897</v>
      </c>
      <c r="H29" s="89">
        <v>461.55099</v>
      </c>
      <c r="I29" s="89">
        <v>0</v>
      </c>
      <c r="J29" s="89">
        <v>461.55099</v>
      </c>
      <c r="K29" s="89">
        <v>377.633</v>
      </c>
      <c r="L29" s="89">
        <v>0</v>
      </c>
      <c r="M29" s="89">
        <v>377.633</v>
      </c>
      <c r="N29" s="89">
        <v>176.90199</v>
      </c>
      <c r="O29" s="89">
        <v>0</v>
      </c>
      <c r="P29" s="100">
        <v>176.90199</v>
      </c>
      <c r="Q29" s="23"/>
    </row>
    <row r="30" spans="1:17" ht="12.75">
      <c r="A30" s="50" t="s">
        <v>40</v>
      </c>
      <c r="B30" s="89">
        <v>2127</v>
      </c>
      <c r="C30" s="89">
        <v>34.708</v>
      </c>
      <c r="D30" s="46">
        <v>2161.708</v>
      </c>
      <c r="E30" s="89">
        <v>840</v>
      </c>
      <c r="F30" s="89">
        <v>16.066</v>
      </c>
      <c r="G30" s="89">
        <v>856.066</v>
      </c>
      <c r="H30" s="89">
        <v>367</v>
      </c>
      <c r="I30" s="89"/>
      <c r="J30" s="89">
        <v>367</v>
      </c>
      <c r="K30" s="89">
        <v>224</v>
      </c>
      <c r="L30" s="89">
        <v>10.001</v>
      </c>
      <c r="M30" s="89">
        <v>234.001</v>
      </c>
      <c r="N30" s="89">
        <v>696</v>
      </c>
      <c r="O30" s="89">
        <v>8.641</v>
      </c>
      <c r="P30" s="100">
        <v>704.641</v>
      </c>
      <c r="Q30" s="23"/>
    </row>
    <row r="31" spans="1:17" ht="12.75">
      <c r="A31" s="50" t="s">
        <v>118</v>
      </c>
      <c r="B31" s="89">
        <v>2315.62</v>
      </c>
      <c r="C31" s="89">
        <v>141.741</v>
      </c>
      <c r="D31" s="46">
        <v>2457.361</v>
      </c>
      <c r="E31" s="89">
        <v>818.42999</v>
      </c>
      <c r="F31" s="89">
        <v>120.592</v>
      </c>
      <c r="G31" s="89">
        <v>939.02199</v>
      </c>
      <c r="H31" s="89">
        <v>536.98001</v>
      </c>
      <c r="I31" s="89">
        <v>10.21</v>
      </c>
      <c r="J31" s="89">
        <v>547.19001</v>
      </c>
      <c r="K31" s="89">
        <v>694.77002</v>
      </c>
      <c r="L31" s="89">
        <v>0</v>
      </c>
      <c r="M31" s="89">
        <v>694.77002</v>
      </c>
      <c r="N31" s="89">
        <v>265.44</v>
      </c>
      <c r="O31" s="89">
        <v>10.939</v>
      </c>
      <c r="P31" s="100">
        <v>276.379</v>
      </c>
      <c r="Q31" s="23"/>
    </row>
    <row r="32" spans="1:17" ht="12.75">
      <c r="A32" s="50" t="s">
        <v>46</v>
      </c>
      <c r="B32" s="89">
        <v>3637.88989</v>
      </c>
      <c r="C32" s="89">
        <v>80.228</v>
      </c>
      <c r="D32" s="46">
        <v>3718.11789</v>
      </c>
      <c r="E32" s="89">
        <v>601.78003</v>
      </c>
      <c r="F32" s="89">
        <v>80.228</v>
      </c>
      <c r="G32" s="89">
        <v>682.00803</v>
      </c>
      <c r="H32" s="89">
        <v>484.98001</v>
      </c>
      <c r="I32" s="89">
        <v>0</v>
      </c>
      <c r="J32" s="89">
        <v>484.98001</v>
      </c>
      <c r="K32" s="89">
        <v>251.39</v>
      </c>
      <c r="L32" s="89">
        <v>0</v>
      </c>
      <c r="M32" s="89">
        <v>251.39</v>
      </c>
      <c r="N32" s="89">
        <v>2299.73999</v>
      </c>
      <c r="O32" s="89">
        <v>0</v>
      </c>
      <c r="P32" s="100">
        <v>2299.73999</v>
      </c>
      <c r="Q32" s="23"/>
    </row>
    <row r="33" spans="1:17" ht="12.75">
      <c r="A33" s="50" t="s">
        <v>47</v>
      </c>
      <c r="B33" s="89">
        <v>3109.51489</v>
      </c>
      <c r="C33" s="89">
        <v>151.16299999999998</v>
      </c>
      <c r="D33" s="46">
        <v>3260.67789</v>
      </c>
      <c r="E33" s="89">
        <v>920.54401</v>
      </c>
      <c r="F33" s="89">
        <v>151.16299999999998</v>
      </c>
      <c r="G33" s="89">
        <v>1071.7070099999999</v>
      </c>
      <c r="H33" s="89">
        <v>477.93399</v>
      </c>
      <c r="I33" s="89">
        <v>0</v>
      </c>
      <c r="J33" s="89">
        <v>477.93399</v>
      </c>
      <c r="K33" s="89">
        <v>269.15799</v>
      </c>
      <c r="L33" s="89">
        <v>0</v>
      </c>
      <c r="M33" s="89">
        <v>269.15799</v>
      </c>
      <c r="N33" s="89">
        <v>1441.87903</v>
      </c>
      <c r="O33" s="89">
        <v>0</v>
      </c>
      <c r="P33" s="100">
        <v>1441.87903</v>
      </c>
      <c r="Q33" s="23"/>
    </row>
    <row r="34" spans="1:17" ht="12.75">
      <c r="A34" s="50" t="s">
        <v>48</v>
      </c>
      <c r="B34" s="89">
        <v>7011.762</v>
      </c>
      <c r="C34" s="89">
        <v>623.5500000000001</v>
      </c>
      <c r="D34" s="46">
        <v>7635.312</v>
      </c>
      <c r="E34" s="89">
        <v>2388.0109899999998</v>
      </c>
      <c r="F34" s="89">
        <v>209.22400000000002</v>
      </c>
      <c r="G34" s="89">
        <v>2597.23499</v>
      </c>
      <c r="H34" s="89">
        <v>698.963</v>
      </c>
      <c r="I34" s="89">
        <v>12.857</v>
      </c>
      <c r="J34" s="89">
        <v>711.8199999999999</v>
      </c>
      <c r="K34" s="89">
        <v>1050.36001</v>
      </c>
      <c r="L34" s="89"/>
      <c r="M34" s="89">
        <v>1050.36001</v>
      </c>
      <c r="N34" s="89">
        <v>2874.42801</v>
      </c>
      <c r="O34" s="89">
        <v>401.469</v>
      </c>
      <c r="P34" s="100">
        <v>3275.89701</v>
      </c>
      <c r="Q34" s="23"/>
    </row>
    <row r="35" spans="1:17" ht="12.75">
      <c r="A35" s="50" t="s">
        <v>49</v>
      </c>
      <c r="B35" s="89">
        <v>3130.47192</v>
      </c>
      <c r="C35" s="89">
        <v>162.848</v>
      </c>
      <c r="D35" s="46">
        <v>3293.31992</v>
      </c>
      <c r="E35" s="89">
        <v>588.45398</v>
      </c>
      <c r="F35" s="89">
        <v>99.98100000000001</v>
      </c>
      <c r="G35" s="89">
        <v>688.43498</v>
      </c>
      <c r="H35" s="89">
        <v>374.284</v>
      </c>
      <c r="I35" s="89">
        <v>0</v>
      </c>
      <c r="J35" s="89">
        <v>374.284</v>
      </c>
      <c r="K35" s="89">
        <v>237.64</v>
      </c>
      <c r="L35" s="89">
        <v>53.744</v>
      </c>
      <c r="M35" s="89">
        <v>291.384</v>
      </c>
      <c r="N35" s="89">
        <v>1930.09399</v>
      </c>
      <c r="O35" s="89">
        <v>9.123</v>
      </c>
      <c r="P35" s="100">
        <v>1939.2169900000001</v>
      </c>
      <c r="Q35" s="23"/>
    </row>
    <row r="36" spans="1:17" ht="12.75">
      <c r="A36" s="50" t="s">
        <v>50</v>
      </c>
      <c r="B36" s="89">
        <v>6295.41016</v>
      </c>
      <c r="C36" s="89">
        <v>228.23401</v>
      </c>
      <c r="D36" s="46">
        <v>6523.6441700000005</v>
      </c>
      <c r="E36" s="89">
        <v>1935.28003</v>
      </c>
      <c r="F36" s="89">
        <v>121.134</v>
      </c>
      <c r="G36" s="89">
        <v>2056.41403</v>
      </c>
      <c r="H36" s="89">
        <v>1298.63</v>
      </c>
      <c r="I36" s="89">
        <v>67.6</v>
      </c>
      <c r="J36" s="89">
        <v>1366.23</v>
      </c>
      <c r="K36" s="89">
        <v>1371.60999</v>
      </c>
      <c r="L36" s="89">
        <v>39</v>
      </c>
      <c r="M36" s="89">
        <v>1410.60999</v>
      </c>
      <c r="N36" s="89">
        <v>1689.89</v>
      </c>
      <c r="O36" s="89">
        <v>0.5</v>
      </c>
      <c r="P36" s="100">
        <v>1690.39</v>
      </c>
      <c r="Q36" s="23"/>
    </row>
    <row r="37" spans="1:16" ht="13.5" thickBot="1">
      <c r="A37" s="51"/>
      <c r="B37" s="95"/>
      <c r="C37" s="95"/>
      <c r="D37" s="47" t="s">
        <v>104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36"/>
    </row>
    <row r="38" spans="1:55" s="22" customFormat="1" ht="13.5" thickBot="1">
      <c r="A38" s="52" t="s">
        <v>51</v>
      </c>
      <c r="B38" s="96">
        <f>SUM(B28:B37)</f>
        <v>31493.44487</v>
      </c>
      <c r="C38" s="96">
        <f aca="true" t="shared" si="2" ref="C38:P38">SUM(C28:C37)</f>
        <v>1467.8880100000001</v>
      </c>
      <c r="D38" s="96">
        <f t="shared" si="2"/>
        <v>32961.33288</v>
      </c>
      <c r="E38" s="96">
        <f t="shared" si="2"/>
        <v>9740.61903</v>
      </c>
      <c r="F38" s="96">
        <f t="shared" si="2"/>
        <v>843.8040000000001</v>
      </c>
      <c r="G38" s="96">
        <f t="shared" si="2"/>
        <v>10584.42303</v>
      </c>
      <c r="H38" s="96">
        <f t="shared" si="2"/>
        <v>4993.431990000001</v>
      </c>
      <c r="I38" s="96">
        <f t="shared" si="2"/>
        <v>90.667</v>
      </c>
      <c r="J38" s="96">
        <f t="shared" si="2"/>
        <v>5084.09899</v>
      </c>
      <c r="K38" s="96">
        <f t="shared" si="2"/>
        <v>4767.031010000001</v>
      </c>
      <c r="L38" s="96">
        <f t="shared" si="2"/>
        <v>102.745</v>
      </c>
      <c r="M38" s="96">
        <f t="shared" si="2"/>
        <v>4869.7760100000005</v>
      </c>
      <c r="N38" s="96">
        <f t="shared" si="2"/>
        <v>11992.363</v>
      </c>
      <c r="O38" s="96">
        <f t="shared" si="2"/>
        <v>430.67199999999997</v>
      </c>
      <c r="P38" s="115">
        <f t="shared" si="2"/>
        <v>12423.035</v>
      </c>
      <c r="Q38" s="2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16" ht="12.75">
      <c r="A39" s="49"/>
      <c r="B39" s="94"/>
      <c r="C39" s="94"/>
      <c r="D39" s="45" t="s">
        <v>104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135"/>
    </row>
    <row r="40" spans="1:17" ht="12.75">
      <c r="A40" s="50" t="s">
        <v>52</v>
      </c>
      <c r="B40" s="89">
        <v>2981.549</v>
      </c>
      <c r="C40" s="89">
        <v>196.27900000000002</v>
      </c>
      <c r="D40" s="46">
        <v>3177.828</v>
      </c>
      <c r="E40" s="89">
        <v>2954.968</v>
      </c>
      <c r="F40" s="89">
        <v>168.27900000000002</v>
      </c>
      <c r="G40" s="89">
        <v>3123.247</v>
      </c>
      <c r="H40" s="89">
        <v>20.698</v>
      </c>
      <c r="I40" s="89">
        <v>0</v>
      </c>
      <c r="J40" s="89">
        <v>20.698</v>
      </c>
      <c r="K40" s="89">
        <v>2.601</v>
      </c>
      <c r="L40" s="89">
        <v>28</v>
      </c>
      <c r="M40" s="89">
        <v>30.601</v>
      </c>
      <c r="N40" s="89">
        <v>3.282</v>
      </c>
      <c r="O40" s="89">
        <v>0</v>
      </c>
      <c r="P40" s="100">
        <v>3.282</v>
      </c>
      <c r="Q40" s="23"/>
    </row>
    <row r="41" spans="1:17" ht="12.75">
      <c r="A41" s="50" t="s">
        <v>53</v>
      </c>
      <c r="B41" s="89">
        <v>10122.00977</v>
      </c>
      <c r="C41" s="89">
        <v>238.885</v>
      </c>
      <c r="D41" s="46">
        <v>10360.89477</v>
      </c>
      <c r="E41" s="89">
        <v>1544.98999</v>
      </c>
      <c r="F41" s="89">
        <v>231.695</v>
      </c>
      <c r="G41" s="89">
        <v>1776.68499</v>
      </c>
      <c r="H41" s="89">
        <v>941.46002</v>
      </c>
      <c r="I41" s="89">
        <v>0</v>
      </c>
      <c r="J41" s="89">
        <v>941.46002</v>
      </c>
      <c r="K41" s="89">
        <v>1242.89001</v>
      </c>
      <c r="L41" s="89">
        <v>7.19</v>
      </c>
      <c r="M41" s="89">
        <v>1250.0800100000001</v>
      </c>
      <c r="N41" s="89">
        <v>6392.66992</v>
      </c>
      <c r="O41" s="89">
        <v>0</v>
      </c>
      <c r="P41" s="100">
        <v>6392.66992</v>
      </c>
      <c r="Q41" s="23"/>
    </row>
    <row r="42" spans="1:17" ht="12.75">
      <c r="A42" s="50" t="s">
        <v>54</v>
      </c>
      <c r="B42" s="89">
        <v>7817.484</v>
      </c>
      <c r="C42" s="89">
        <v>869.1460000000001</v>
      </c>
      <c r="D42" s="46">
        <v>8686.630000000001</v>
      </c>
      <c r="E42" s="89">
        <v>2771</v>
      </c>
      <c r="F42" s="89">
        <v>796.724</v>
      </c>
      <c r="G42" s="89">
        <v>3567.724</v>
      </c>
      <c r="H42" s="89">
        <v>1357</v>
      </c>
      <c r="I42" s="89">
        <v>35.428999999999995</v>
      </c>
      <c r="J42" s="89">
        <v>1392.429</v>
      </c>
      <c r="K42" s="89">
        <v>1733</v>
      </c>
      <c r="L42" s="89">
        <v>35.793</v>
      </c>
      <c r="M42" s="89">
        <v>1768.793</v>
      </c>
      <c r="N42" s="89">
        <v>1956.484</v>
      </c>
      <c r="O42" s="89">
        <v>1.2</v>
      </c>
      <c r="P42" s="100">
        <v>1957.684</v>
      </c>
      <c r="Q42" s="23"/>
    </row>
    <row r="43" spans="1:17" ht="12.75">
      <c r="A43" s="50" t="s">
        <v>55</v>
      </c>
      <c r="B43" s="89">
        <v>4460.02002</v>
      </c>
      <c r="C43" s="89">
        <v>399.989</v>
      </c>
      <c r="D43" s="46">
        <v>4860.0090199999995</v>
      </c>
      <c r="E43" s="89">
        <v>1552.21997</v>
      </c>
      <c r="F43" s="89">
        <v>399.989</v>
      </c>
      <c r="G43" s="89">
        <v>1952.2089700000001</v>
      </c>
      <c r="H43" s="89">
        <v>705.20001</v>
      </c>
      <c r="I43" s="89">
        <v>0</v>
      </c>
      <c r="J43" s="89">
        <v>705.20001</v>
      </c>
      <c r="K43" s="89">
        <v>752.88</v>
      </c>
      <c r="L43" s="89">
        <v>0</v>
      </c>
      <c r="M43" s="89">
        <v>752.88</v>
      </c>
      <c r="N43" s="89">
        <v>1449.71997</v>
      </c>
      <c r="O43" s="89">
        <v>0</v>
      </c>
      <c r="P43" s="100">
        <v>1449.71997</v>
      </c>
      <c r="Q43" s="23"/>
    </row>
    <row r="44" spans="1:17" ht="12.75">
      <c r="A44" s="50" t="s">
        <v>56</v>
      </c>
      <c r="B44" s="89">
        <v>1824.66003</v>
      </c>
      <c r="C44" s="89">
        <v>110.47</v>
      </c>
      <c r="D44" s="46">
        <v>1935.13003</v>
      </c>
      <c r="E44" s="89">
        <v>1094.28998</v>
      </c>
      <c r="F44" s="89">
        <v>88.30699999999999</v>
      </c>
      <c r="G44" s="89">
        <v>1182.59698</v>
      </c>
      <c r="H44" s="89">
        <v>43.48</v>
      </c>
      <c r="I44" s="89">
        <v>22.163</v>
      </c>
      <c r="J44" s="89">
        <v>65.643</v>
      </c>
      <c r="K44" s="89">
        <v>286.78</v>
      </c>
      <c r="L44" s="89">
        <v>0</v>
      </c>
      <c r="M44" s="89">
        <v>286.78</v>
      </c>
      <c r="N44" s="89">
        <v>400.10999</v>
      </c>
      <c r="O44" s="89">
        <v>0</v>
      </c>
      <c r="P44" s="100">
        <v>400.10999</v>
      </c>
      <c r="Q44" s="23"/>
    </row>
    <row r="45" spans="1:17" ht="12.75">
      <c r="A45" s="50" t="s">
        <v>57</v>
      </c>
      <c r="B45" s="89">
        <v>2299.93994</v>
      </c>
      <c r="C45" s="89">
        <v>203.904</v>
      </c>
      <c r="D45" s="46">
        <v>2503.84394</v>
      </c>
      <c r="E45" s="89">
        <v>867.89001</v>
      </c>
      <c r="F45" s="89">
        <v>200.923</v>
      </c>
      <c r="G45" s="89">
        <v>1068.8130099999998</v>
      </c>
      <c r="H45" s="89">
        <v>645.14001</v>
      </c>
      <c r="I45" s="89">
        <v>0</v>
      </c>
      <c r="J45" s="89">
        <v>645.14001</v>
      </c>
      <c r="K45" s="89">
        <v>583.65997</v>
      </c>
      <c r="L45" s="89">
        <v>0</v>
      </c>
      <c r="M45" s="89">
        <v>583.65997</v>
      </c>
      <c r="N45" s="89">
        <v>203.25</v>
      </c>
      <c r="O45" s="89">
        <v>2.981</v>
      </c>
      <c r="P45" s="100">
        <v>206.231</v>
      </c>
      <c r="Q45" s="23"/>
    </row>
    <row r="46" spans="1:17" ht="12.75">
      <c r="A46" s="50" t="s">
        <v>58</v>
      </c>
      <c r="B46" s="89">
        <v>1859.776</v>
      </c>
      <c r="C46" s="89">
        <v>161.82</v>
      </c>
      <c r="D46" s="46">
        <v>2021.596</v>
      </c>
      <c r="E46" s="89">
        <v>663</v>
      </c>
      <c r="F46" s="89">
        <v>161.52</v>
      </c>
      <c r="G46" s="89">
        <v>824.52</v>
      </c>
      <c r="H46" s="89">
        <v>268</v>
      </c>
      <c r="I46" s="89">
        <v>0</v>
      </c>
      <c r="J46" s="89">
        <v>268</v>
      </c>
      <c r="K46" s="89">
        <v>259</v>
      </c>
      <c r="L46" s="89">
        <v>0.3</v>
      </c>
      <c r="M46" s="89">
        <v>259.3</v>
      </c>
      <c r="N46" s="89">
        <v>669.776</v>
      </c>
      <c r="O46" s="89">
        <v>0</v>
      </c>
      <c r="P46" s="100">
        <v>669.776</v>
      </c>
      <c r="Q46" s="23"/>
    </row>
    <row r="47" spans="1:16" ht="13.5" thickBot="1">
      <c r="A47" s="51"/>
      <c r="B47" s="95"/>
      <c r="C47" s="95"/>
      <c r="D47" s="47" t="s">
        <v>104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36"/>
    </row>
    <row r="48" spans="1:55" s="22" customFormat="1" ht="13.5" thickBot="1">
      <c r="A48" s="52" t="s">
        <v>59</v>
      </c>
      <c r="B48" s="96">
        <f>SUM(B40:B47)</f>
        <v>31365.43876</v>
      </c>
      <c r="C48" s="96">
        <f aca="true" t="shared" si="3" ref="C48:P48">SUM(C40:C47)</f>
        <v>2180.493</v>
      </c>
      <c r="D48" s="96">
        <f t="shared" si="3"/>
        <v>33545.93176</v>
      </c>
      <c r="E48" s="96">
        <f t="shared" si="3"/>
        <v>11448.35795</v>
      </c>
      <c r="F48" s="96">
        <f t="shared" si="3"/>
        <v>2047.4370000000001</v>
      </c>
      <c r="G48" s="96">
        <f t="shared" si="3"/>
        <v>13495.79495</v>
      </c>
      <c r="H48" s="96">
        <f t="shared" si="3"/>
        <v>3980.97804</v>
      </c>
      <c r="I48" s="96">
        <f t="shared" si="3"/>
        <v>57.592</v>
      </c>
      <c r="J48" s="96">
        <f t="shared" si="3"/>
        <v>4038.57004</v>
      </c>
      <c r="K48" s="96">
        <f t="shared" si="3"/>
        <v>4860.81098</v>
      </c>
      <c r="L48" s="96">
        <f t="shared" si="3"/>
        <v>71.283</v>
      </c>
      <c r="M48" s="96">
        <f t="shared" si="3"/>
        <v>4932.09398</v>
      </c>
      <c r="N48" s="96">
        <f t="shared" si="3"/>
        <v>11075.29188</v>
      </c>
      <c r="O48" s="96">
        <f t="shared" si="3"/>
        <v>4.181</v>
      </c>
      <c r="P48" s="115">
        <f t="shared" si="3"/>
        <v>11079.472880000001</v>
      </c>
      <c r="Q48" s="2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16" ht="12.75">
      <c r="A49" s="49"/>
      <c r="B49" s="94"/>
      <c r="C49" s="94"/>
      <c r="D49" s="45" t="s">
        <v>104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135"/>
    </row>
    <row r="50" spans="1:17" ht="12.75">
      <c r="A50" s="50" t="s">
        <v>60</v>
      </c>
      <c r="B50" s="89">
        <v>614.71802</v>
      </c>
      <c r="C50" s="89">
        <v>1.073</v>
      </c>
      <c r="D50" s="46">
        <v>615.79102</v>
      </c>
      <c r="E50" s="89">
        <v>184.627</v>
      </c>
      <c r="F50" s="89">
        <v>1.073</v>
      </c>
      <c r="G50" s="89">
        <v>185.70000000000002</v>
      </c>
      <c r="H50" s="89">
        <v>107.58</v>
      </c>
      <c r="I50" s="89"/>
      <c r="J50" s="89">
        <v>107.58</v>
      </c>
      <c r="K50" s="89">
        <v>95.523</v>
      </c>
      <c r="L50" s="89"/>
      <c r="M50" s="89">
        <v>95.523</v>
      </c>
      <c r="N50" s="89">
        <v>226.98801</v>
      </c>
      <c r="O50" s="89"/>
      <c r="P50" s="100">
        <v>226.98801</v>
      </c>
      <c r="Q50" s="23"/>
    </row>
    <row r="51" spans="1:17" ht="12.75">
      <c r="A51" s="50" t="s">
        <v>61</v>
      </c>
      <c r="B51" s="89">
        <v>4121.5459</v>
      </c>
      <c r="C51" s="89">
        <v>17</v>
      </c>
      <c r="D51" s="46">
        <v>4138.5459</v>
      </c>
      <c r="E51" s="89">
        <v>803.88599</v>
      </c>
      <c r="F51" s="89">
        <v>17</v>
      </c>
      <c r="G51" s="89">
        <v>820.88599</v>
      </c>
      <c r="H51" s="89">
        <v>437.578</v>
      </c>
      <c r="I51" s="89">
        <v>0</v>
      </c>
      <c r="J51" s="89">
        <v>437.578</v>
      </c>
      <c r="K51" s="89">
        <v>350.28101</v>
      </c>
      <c r="L51" s="89">
        <v>0</v>
      </c>
      <c r="M51" s="89">
        <v>350.28101</v>
      </c>
      <c r="N51" s="89">
        <v>2529.80103</v>
      </c>
      <c r="O51" s="89">
        <v>0</v>
      </c>
      <c r="P51" s="100">
        <v>2529.80103</v>
      </c>
      <c r="Q51" s="23"/>
    </row>
    <row r="52" spans="1:17" ht="12.75">
      <c r="A52" s="50" t="s">
        <v>62</v>
      </c>
      <c r="B52" s="89">
        <v>1808</v>
      </c>
      <c r="C52" s="89">
        <v>117.264</v>
      </c>
      <c r="D52" s="46">
        <v>1925.264</v>
      </c>
      <c r="E52" s="89">
        <v>560.29999</v>
      </c>
      <c r="F52" s="89">
        <v>117.264</v>
      </c>
      <c r="G52" s="89">
        <v>677.56399</v>
      </c>
      <c r="H52" s="89">
        <v>224.7</v>
      </c>
      <c r="I52" s="89"/>
      <c r="J52" s="89">
        <v>224.7</v>
      </c>
      <c r="K52" s="89">
        <v>252.39999</v>
      </c>
      <c r="L52" s="89"/>
      <c r="M52" s="89">
        <v>252.39999</v>
      </c>
      <c r="N52" s="89">
        <v>770.59998</v>
      </c>
      <c r="O52" s="89"/>
      <c r="P52" s="100">
        <v>770.59998</v>
      </c>
      <c r="Q52" s="23"/>
    </row>
    <row r="53" spans="1:17" ht="12.75">
      <c r="A53" s="50" t="s">
        <v>63</v>
      </c>
      <c r="B53" s="89">
        <v>1021.45697</v>
      </c>
      <c r="C53" s="89">
        <v>162.52299</v>
      </c>
      <c r="D53" s="46">
        <v>1183.97996</v>
      </c>
      <c r="E53" s="89">
        <v>448.255</v>
      </c>
      <c r="F53" s="89">
        <v>162.52299</v>
      </c>
      <c r="G53" s="89">
        <v>610.77799</v>
      </c>
      <c r="H53" s="89">
        <v>243.511</v>
      </c>
      <c r="I53" s="89"/>
      <c r="J53" s="89">
        <v>243.511</v>
      </c>
      <c r="K53" s="89">
        <v>159.01199</v>
      </c>
      <c r="L53" s="89"/>
      <c r="M53" s="89">
        <v>159.01199</v>
      </c>
      <c r="N53" s="89">
        <v>170.679</v>
      </c>
      <c r="O53" s="89"/>
      <c r="P53" s="100">
        <v>170.679</v>
      </c>
      <c r="Q53" s="23"/>
    </row>
    <row r="54" spans="1:17" ht="12.75">
      <c r="A54" s="50" t="s">
        <v>64</v>
      </c>
      <c r="B54" s="89">
        <v>11858.01074</v>
      </c>
      <c r="C54" s="89">
        <v>253.439</v>
      </c>
      <c r="D54" s="46">
        <v>12111.44974</v>
      </c>
      <c r="E54" s="89">
        <v>1293.30103</v>
      </c>
      <c r="F54" s="89">
        <v>249.60299999999998</v>
      </c>
      <c r="G54" s="89">
        <v>1542.9040300000001</v>
      </c>
      <c r="H54" s="89">
        <v>2671.05103</v>
      </c>
      <c r="I54" s="89">
        <v>0</v>
      </c>
      <c r="J54" s="89">
        <v>2671.05103</v>
      </c>
      <c r="K54" s="89">
        <v>0</v>
      </c>
      <c r="L54" s="89">
        <v>0</v>
      </c>
      <c r="M54" s="89">
        <v>0</v>
      </c>
      <c r="N54" s="89">
        <v>7893.659</v>
      </c>
      <c r="O54" s="89">
        <v>3.836</v>
      </c>
      <c r="P54" s="100">
        <v>7897.495</v>
      </c>
      <c r="Q54" s="23"/>
    </row>
    <row r="55" spans="1:17" ht="12.75">
      <c r="A55" s="50" t="s">
        <v>65</v>
      </c>
      <c r="B55" s="89">
        <v>9462.19043</v>
      </c>
      <c r="C55" s="89">
        <v>120</v>
      </c>
      <c r="D55" s="46">
        <v>9582.19043</v>
      </c>
      <c r="E55" s="89">
        <v>3319.54004</v>
      </c>
      <c r="F55" s="89">
        <v>120</v>
      </c>
      <c r="G55" s="89">
        <v>3439.54004</v>
      </c>
      <c r="H55" s="89">
        <v>56.72</v>
      </c>
      <c r="I55" s="89"/>
      <c r="J55" s="89">
        <v>56.72</v>
      </c>
      <c r="K55" s="89">
        <v>662.81</v>
      </c>
      <c r="L55" s="89"/>
      <c r="M55" s="89">
        <v>662.81</v>
      </c>
      <c r="N55" s="89">
        <v>5423.12012</v>
      </c>
      <c r="O55" s="89"/>
      <c r="P55" s="100">
        <v>5423.12012</v>
      </c>
      <c r="Q55" s="23"/>
    </row>
    <row r="56" spans="1:17" ht="12.75">
      <c r="A56" s="50" t="s">
        <v>66</v>
      </c>
      <c r="B56" s="89">
        <v>1493.19995</v>
      </c>
      <c r="C56" s="89">
        <v>1.58</v>
      </c>
      <c r="D56" s="46">
        <v>1494.7799499999999</v>
      </c>
      <c r="E56" s="89">
        <v>439.5</v>
      </c>
      <c r="F56" s="89">
        <v>1.58</v>
      </c>
      <c r="G56" s="89">
        <v>441.08</v>
      </c>
      <c r="H56" s="89">
        <v>144.2</v>
      </c>
      <c r="I56" s="89"/>
      <c r="J56" s="89">
        <v>144.2</v>
      </c>
      <c r="K56" s="89">
        <v>128.60001</v>
      </c>
      <c r="L56" s="89"/>
      <c r="M56" s="89">
        <v>128.60001</v>
      </c>
      <c r="N56" s="89">
        <v>780.90002</v>
      </c>
      <c r="O56" s="89"/>
      <c r="P56" s="100">
        <v>780.90002</v>
      </c>
      <c r="Q56" s="23"/>
    </row>
    <row r="57" spans="1:17" ht="12.75">
      <c r="A57" s="50" t="s">
        <v>67</v>
      </c>
      <c r="B57" s="89">
        <v>41083.3</v>
      </c>
      <c r="C57" s="89">
        <v>213.575</v>
      </c>
      <c r="D57" s="46">
        <v>41296.875</v>
      </c>
      <c r="E57" s="89">
        <v>3484.3</v>
      </c>
      <c r="F57" s="89">
        <v>213.575</v>
      </c>
      <c r="G57" s="89">
        <v>3697.875</v>
      </c>
      <c r="H57" s="89">
        <v>32209</v>
      </c>
      <c r="I57" s="89"/>
      <c r="J57" s="89">
        <v>32209</v>
      </c>
      <c r="K57" s="89">
        <v>391</v>
      </c>
      <c r="L57" s="89"/>
      <c r="M57" s="89">
        <v>391</v>
      </c>
      <c r="N57" s="89">
        <v>4999</v>
      </c>
      <c r="O57" s="89">
        <v>0</v>
      </c>
      <c r="P57" s="100">
        <v>4999</v>
      </c>
      <c r="Q57" s="23"/>
    </row>
    <row r="58" spans="1:17" ht="12.75">
      <c r="A58" s="50" t="s">
        <v>68</v>
      </c>
      <c r="B58" s="89">
        <v>1358.33997</v>
      </c>
      <c r="C58" s="89"/>
      <c r="D58" s="46">
        <v>1358.33997</v>
      </c>
      <c r="E58" s="89">
        <v>377.10999</v>
      </c>
      <c r="F58" s="89"/>
      <c r="G58" s="89">
        <v>377.10999</v>
      </c>
      <c r="H58" s="89">
        <v>1.52</v>
      </c>
      <c r="I58" s="89"/>
      <c r="J58" s="89">
        <v>1.52</v>
      </c>
      <c r="K58" s="89">
        <v>43.12</v>
      </c>
      <c r="L58" s="89"/>
      <c r="M58" s="89">
        <v>43.12</v>
      </c>
      <c r="N58" s="89">
        <v>936.59003</v>
      </c>
      <c r="O58" s="89"/>
      <c r="P58" s="100">
        <v>936.59003</v>
      </c>
      <c r="Q58" s="23"/>
    </row>
    <row r="59" spans="1:17" ht="12.75">
      <c r="A59" s="50" t="s">
        <v>69</v>
      </c>
      <c r="B59" s="89">
        <v>1823.59998</v>
      </c>
      <c r="C59" s="89">
        <v>105.62899999999999</v>
      </c>
      <c r="D59" s="46">
        <v>1929.2289799999999</v>
      </c>
      <c r="E59" s="89">
        <v>535.90002</v>
      </c>
      <c r="F59" s="89">
        <v>105.62899999999999</v>
      </c>
      <c r="G59" s="89">
        <v>641.5290200000001</v>
      </c>
      <c r="H59" s="89">
        <v>119.5</v>
      </c>
      <c r="I59" s="89">
        <v>0</v>
      </c>
      <c r="J59" s="89">
        <v>119.5</v>
      </c>
      <c r="K59" s="89">
        <v>153.10001</v>
      </c>
      <c r="L59" s="89">
        <v>0</v>
      </c>
      <c r="M59" s="89">
        <v>153.10001</v>
      </c>
      <c r="N59" s="89">
        <v>1015.09998</v>
      </c>
      <c r="O59" s="89">
        <v>0</v>
      </c>
      <c r="P59" s="100">
        <v>1015.09998</v>
      </c>
      <c r="Q59" s="23"/>
    </row>
    <row r="60" spans="1:17" ht="12.75">
      <c r="A60" s="50" t="s">
        <v>70</v>
      </c>
      <c r="B60" s="89">
        <v>13834.21094</v>
      </c>
      <c r="C60" s="89">
        <v>425</v>
      </c>
      <c r="D60" s="46">
        <v>14259.21094</v>
      </c>
      <c r="E60" s="89">
        <v>3555.12305</v>
      </c>
      <c r="F60" s="89">
        <v>425</v>
      </c>
      <c r="G60" s="89">
        <v>3980.12305</v>
      </c>
      <c r="H60" s="89">
        <v>3271.29395</v>
      </c>
      <c r="I60" s="89">
        <v>0</v>
      </c>
      <c r="J60" s="89">
        <v>3271.29395</v>
      </c>
      <c r="K60" s="89">
        <v>1502.87305</v>
      </c>
      <c r="L60" s="89">
        <v>0</v>
      </c>
      <c r="M60" s="89">
        <v>1502.87305</v>
      </c>
      <c r="N60" s="89">
        <v>5504.9209</v>
      </c>
      <c r="O60" s="89"/>
      <c r="P60" s="100">
        <v>5504.9209</v>
      </c>
      <c r="Q60" s="23"/>
    </row>
    <row r="61" spans="1:16" ht="13.5" thickBot="1">
      <c r="A61" s="51"/>
      <c r="B61" s="95"/>
      <c r="C61" s="95"/>
      <c r="D61" s="47" t="s">
        <v>104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36"/>
    </row>
    <row r="62" spans="1:55" s="22" customFormat="1" ht="13.5" thickBot="1">
      <c r="A62" s="52" t="s">
        <v>71</v>
      </c>
      <c r="B62" s="96">
        <f>SUM(B50:B61)</f>
        <v>88478.57290000001</v>
      </c>
      <c r="C62" s="96">
        <f aca="true" t="shared" si="4" ref="C62:P62">SUM(C50:C61)</f>
        <v>1417.0829899999999</v>
      </c>
      <c r="D62" s="96">
        <f t="shared" si="4"/>
        <v>89895.65589000001</v>
      </c>
      <c r="E62" s="96">
        <f t="shared" si="4"/>
        <v>15001.842110000003</v>
      </c>
      <c r="F62" s="96">
        <f t="shared" si="4"/>
        <v>1413.24699</v>
      </c>
      <c r="G62" s="96">
        <f t="shared" si="4"/>
        <v>16415.0891</v>
      </c>
      <c r="H62" s="96">
        <f t="shared" si="4"/>
        <v>39486.653979999995</v>
      </c>
      <c r="I62" s="96">
        <f t="shared" si="4"/>
        <v>0</v>
      </c>
      <c r="J62" s="96">
        <f t="shared" si="4"/>
        <v>39486.653979999995</v>
      </c>
      <c r="K62" s="96">
        <f t="shared" si="4"/>
        <v>3738.7190599999994</v>
      </c>
      <c r="L62" s="96">
        <f t="shared" si="4"/>
        <v>0</v>
      </c>
      <c r="M62" s="96">
        <f t="shared" si="4"/>
        <v>3738.7190599999994</v>
      </c>
      <c r="N62" s="96">
        <f t="shared" si="4"/>
        <v>30251.35807</v>
      </c>
      <c r="O62" s="96">
        <f t="shared" si="4"/>
        <v>3.836</v>
      </c>
      <c r="P62" s="115">
        <f t="shared" si="4"/>
        <v>30255.19407</v>
      </c>
      <c r="Q62" s="23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16" ht="12.75">
      <c r="A63" s="49"/>
      <c r="B63" s="94"/>
      <c r="C63" s="94"/>
      <c r="D63" s="45" t="s">
        <v>104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135"/>
    </row>
    <row r="64" spans="1:16" ht="12.75">
      <c r="A64" s="50" t="s">
        <v>72</v>
      </c>
      <c r="B64" s="89">
        <v>12488.35254</v>
      </c>
      <c r="C64" s="89">
        <v>177.594</v>
      </c>
      <c r="D64" s="46">
        <v>12665.946539999999</v>
      </c>
      <c r="E64" s="89">
        <v>1645.47302</v>
      </c>
      <c r="F64" s="89">
        <v>177.594</v>
      </c>
      <c r="G64" s="89">
        <v>1823.06702</v>
      </c>
      <c r="H64" s="89">
        <v>1231.32</v>
      </c>
      <c r="I64" s="89">
        <v>0</v>
      </c>
      <c r="J64" s="89">
        <v>1231.32</v>
      </c>
      <c r="K64" s="89">
        <v>1535.938</v>
      </c>
      <c r="L64" s="89">
        <v>0</v>
      </c>
      <c r="M64" s="89">
        <v>1535.938</v>
      </c>
      <c r="N64" s="89">
        <v>8075.622</v>
      </c>
      <c r="O64" s="89">
        <v>0</v>
      </c>
      <c r="P64" s="100">
        <v>8075.622</v>
      </c>
    </row>
    <row r="65" spans="1:16" ht="12.75">
      <c r="A65" s="50" t="s">
        <v>73</v>
      </c>
      <c r="B65" s="90">
        <v>1172.67297</v>
      </c>
      <c r="C65" s="89">
        <v>35.73</v>
      </c>
      <c r="D65" s="46">
        <v>1208.40297</v>
      </c>
      <c r="E65" s="90">
        <v>247.88699</v>
      </c>
      <c r="F65" s="90">
        <v>35.73</v>
      </c>
      <c r="G65" s="90">
        <v>283.61699</v>
      </c>
      <c r="H65" s="90">
        <v>72.373</v>
      </c>
      <c r="I65" s="90">
        <v>0</v>
      </c>
      <c r="J65" s="90">
        <v>72.373</v>
      </c>
      <c r="K65" s="90">
        <v>498.461</v>
      </c>
      <c r="L65" s="90">
        <v>0</v>
      </c>
      <c r="M65" s="90">
        <v>498.461</v>
      </c>
      <c r="N65" s="90">
        <v>353.952</v>
      </c>
      <c r="O65" s="90">
        <v>0</v>
      </c>
      <c r="P65" s="101">
        <v>353.952</v>
      </c>
    </row>
    <row r="66" spans="1:16" ht="12.75">
      <c r="A66" s="50" t="s">
        <v>74</v>
      </c>
      <c r="B66" s="89">
        <v>3501.42603</v>
      </c>
      <c r="C66" s="89">
        <v>670.5020000000002</v>
      </c>
      <c r="D66" s="46">
        <v>4171.92803</v>
      </c>
      <c r="E66" s="89">
        <v>461.35001</v>
      </c>
      <c r="F66" s="89">
        <v>598.8380000000002</v>
      </c>
      <c r="G66" s="89">
        <v>1060.1880100000003</v>
      </c>
      <c r="H66" s="89">
        <v>352.595</v>
      </c>
      <c r="I66" s="89">
        <v>19.803</v>
      </c>
      <c r="J66" s="89">
        <v>372.398</v>
      </c>
      <c r="K66" s="89">
        <v>275.964</v>
      </c>
      <c r="L66" s="89">
        <v>17.861</v>
      </c>
      <c r="M66" s="89">
        <v>293.825</v>
      </c>
      <c r="N66" s="89">
        <v>2411.517</v>
      </c>
      <c r="O66" s="89">
        <v>34</v>
      </c>
      <c r="P66" s="100">
        <v>2445.517</v>
      </c>
    </row>
    <row r="67" spans="1:17" ht="12.75">
      <c r="A67" s="50" t="s">
        <v>75</v>
      </c>
      <c r="B67" s="90">
        <v>2189.452</v>
      </c>
      <c r="C67" s="89">
        <v>72.541</v>
      </c>
      <c r="D67" s="46">
        <v>2261.9930000000004</v>
      </c>
      <c r="E67" s="90">
        <v>463.39999</v>
      </c>
      <c r="F67" s="90">
        <v>72.541</v>
      </c>
      <c r="G67" s="90">
        <v>535.94099</v>
      </c>
      <c r="H67" s="90">
        <v>100.438</v>
      </c>
      <c r="I67" s="90">
        <v>0</v>
      </c>
      <c r="J67" s="90">
        <v>100.438</v>
      </c>
      <c r="K67" s="90">
        <v>141.803</v>
      </c>
      <c r="L67" s="90"/>
      <c r="M67" s="90">
        <v>141.803</v>
      </c>
      <c r="N67" s="90">
        <v>1483.811</v>
      </c>
      <c r="O67" s="90"/>
      <c r="P67" s="101">
        <v>1483.811</v>
      </c>
      <c r="Q67" s="23"/>
    </row>
    <row r="68" spans="1:17" ht="12.75">
      <c r="A68" s="53" t="s">
        <v>76</v>
      </c>
      <c r="B68" s="90">
        <v>223.139</v>
      </c>
      <c r="C68" s="89">
        <v>33.497</v>
      </c>
      <c r="D68" s="46">
        <v>256.636</v>
      </c>
      <c r="E68" s="90">
        <v>164.439</v>
      </c>
      <c r="F68" s="90">
        <v>33.497</v>
      </c>
      <c r="G68" s="90">
        <v>197.93599999999998</v>
      </c>
      <c r="H68" s="90">
        <v>134.7</v>
      </c>
      <c r="I68" s="90">
        <v>0</v>
      </c>
      <c r="J68" s="90">
        <v>134.7</v>
      </c>
      <c r="K68" s="90">
        <v>36.2</v>
      </c>
      <c r="L68" s="90">
        <v>0</v>
      </c>
      <c r="M68" s="90">
        <v>36.2</v>
      </c>
      <c r="N68" s="90">
        <v>-112.2</v>
      </c>
      <c r="O68" s="90">
        <v>0</v>
      </c>
      <c r="P68" s="101">
        <v>-112.2</v>
      </c>
      <c r="Q68" s="23"/>
    </row>
    <row r="69" spans="1:16" ht="12.75">
      <c r="A69" s="53" t="s">
        <v>77</v>
      </c>
      <c r="B69" s="46">
        <v>3671.433</v>
      </c>
      <c r="C69" s="89">
        <v>111.866</v>
      </c>
      <c r="D69" s="46">
        <v>3783.299</v>
      </c>
      <c r="E69" s="46">
        <v>1146.911</v>
      </c>
      <c r="F69" s="46">
        <v>111.866</v>
      </c>
      <c r="G69" s="46">
        <v>1258.777</v>
      </c>
      <c r="H69" s="46">
        <v>321.21</v>
      </c>
      <c r="I69" s="46"/>
      <c r="J69" s="46">
        <v>321.21</v>
      </c>
      <c r="K69" s="46">
        <v>662.659</v>
      </c>
      <c r="L69" s="46"/>
      <c r="M69" s="46">
        <v>662.659</v>
      </c>
      <c r="N69" s="46">
        <v>1540.653</v>
      </c>
      <c r="O69" s="46"/>
      <c r="P69" s="102">
        <v>1540.653</v>
      </c>
    </row>
    <row r="70" spans="1:16" ht="12.75">
      <c r="A70" s="53" t="s">
        <v>78</v>
      </c>
      <c r="B70" s="46">
        <v>386.6</v>
      </c>
      <c r="C70" s="89">
        <v>194.592</v>
      </c>
      <c r="D70" s="46">
        <v>581.192</v>
      </c>
      <c r="E70" s="46">
        <v>167.781</v>
      </c>
      <c r="F70" s="46">
        <v>72.602</v>
      </c>
      <c r="G70" s="46">
        <v>240.383</v>
      </c>
      <c r="H70" s="46">
        <v>30.796</v>
      </c>
      <c r="I70" s="46">
        <v>0.4</v>
      </c>
      <c r="J70" s="46">
        <v>31.195999999999998</v>
      </c>
      <c r="K70" s="46">
        <v>55.95</v>
      </c>
      <c r="L70" s="46">
        <v>80.196</v>
      </c>
      <c r="M70" s="46">
        <v>136.14600000000002</v>
      </c>
      <c r="N70" s="46">
        <v>132.073</v>
      </c>
      <c r="O70" s="46">
        <v>41.394000000000005</v>
      </c>
      <c r="P70" s="102">
        <v>173.467</v>
      </c>
    </row>
    <row r="71" spans="1:16" ht="12.75">
      <c r="A71" s="53" t="s">
        <v>79</v>
      </c>
      <c r="B71" s="90">
        <v>1355</v>
      </c>
      <c r="C71" s="89">
        <v>21.81</v>
      </c>
      <c r="D71" s="46">
        <v>1376.81</v>
      </c>
      <c r="E71" s="90">
        <v>603</v>
      </c>
      <c r="F71" s="90">
        <v>21.81</v>
      </c>
      <c r="G71" s="90">
        <v>624.81</v>
      </c>
      <c r="H71" s="90">
        <v>0</v>
      </c>
      <c r="I71" s="90"/>
      <c r="J71" s="90">
        <v>0</v>
      </c>
      <c r="K71" s="90">
        <v>228</v>
      </c>
      <c r="L71" s="90"/>
      <c r="M71" s="90">
        <v>228</v>
      </c>
      <c r="N71" s="90">
        <v>524</v>
      </c>
      <c r="O71" s="90"/>
      <c r="P71" s="101">
        <v>524</v>
      </c>
    </row>
    <row r="72" spans="1:16" ht="12.75">
      <c r="A72" s="53" t="s">
        <v>80</v>
      </c>
      <c r="B72" s="89">
        <v>3744.161</v>
      </c>
      <c r="C72" s="89">
        <v>160.289</v>
      </c>
      <c r="D72" s="46">
        <v>3904.45</v>
      </c>
      <c r="E72" s="89">
        <v>1023.309</v>
      </c>
      <c r="F72" s="89">
        <v>160.289</v>
      </c>
      <c r="G72" s="89">
        <v>1183.598</v>
      </c>
      <c r="H72" s="89">
        <v>524.598</v>
      </c>
      <c r="I72" s="89">
        <v>0</v>
      </c>
      <c r="J72" s="89">
        <v>524.598</v>
      </c>
      <c r="K72" s="89">
        <v>980.199</v>
      </c>
      <c r="L72" s="89">
        <v>0</v>
      </c>
      <c r="M72" s="89">
        <v>980.199</v>
      </c>
      <c r="N72" s="89">
        <v>1216.085</v>
      </c>
      <c r="O72" s="89">
        <v>0</v>
      </c>
      <c r="P72" s="100">
        <v>1216.085</v>
      </c>
    </row>
    <row r="73" spans="1:17" ht="12.75">
      <c r="A73" s="53" t="s">
        <v>81</v>
      </c>
      <c r="B73" s="89">
        <v>978.3180000000001</v>
      </c>
      <c r="C73" s="89">
        <v>316.008</v>
      </c>
      <c r="D73" s="46">
        <v>1294.326</v>
      </c>
      <c r="E73" s="89">
        <v>384.266</v>
      </c>
      <c r="F73" s="89">
        <v>309.339</v>
      </c>
      <c r="G73" s="89">
        <v>693.605</v>
      </c>
      <c r="H73" s="89">
        <v>136.994</v>
      </c>
      <c r="I73" s="89">
        <v>0</v>
      </c>
      <c r="J73" s="89">
        <v>136.994</v>
      </c>
      <c r="K73" s="89">
        <v>156.892</v>
      </c>
      <c r="L73" s="89">
        <v>6.669</v>
      </c>
      <c r="M73" s="89">
        <v>163.561</v>
      </c>
      <c r="N73" s="89">
        <v>300.16600000000005</v>
      </c>
      <c r="O73" s="89">
        <v>0</v>
      </c>
      <c r="P73" s="100">
        <v>300.16600000000005</v>
      </c>
      <c r="Q73" s="23"/>
    </row>
    <row r="74" spans="1:17" ht="12.75">
      <c r="A74" s="53" t="s">
        <v>82</v>
      </c>
      <c r="B74" s="90">
        <v>6700.087</v>
      </c>
      <c r="C74" s="89">
        <v>372.4790000000001</v>
      </c>
      <c r="D74" s="46">
        <v>7072.566000000001</v>
      </c>
      <c r="E74" s="90">
        <v>1485.987</v>
      </c>
      <c r="F74" s="90">
        <v>286.62000000000006</v>
      </c>
      <c r="G74" s="90">
        <v>1772.6070000000002</v>
      </c>
      <c r="H74" s="90">
        <v>661.84302</v>
      </c>
      <c r="I74" s="90">
        <v>5.632</v>
      </c>
      <c r="J74" s="90">
        <v>667.47502</v>
      </c>
      <c r="K74" s="90">
        <v>852.98102</v>
      </c>
      <c r="L74" s="90">
        <v>54.727000000000004</v>
      </c>
      <c r="M74" s="90">
        <v>907.7080199999999</v>
      </c>
      <c r="N74" s="90">
        <v>3699.27588</v>
      </c>
      <c r="O74" s="90">
        <v>25.5</v>
      </c>
      <c r="P74" s="101">
        <v>3724.77588</v>
      </c>
      <c r="Q74" s="23"/>
    </row>
    <row r="75" spans="1:16" ht="12.75">
      <c r="A75" s="53" t="s">
        <v>83</v>
      </c>
      <c r="B75" s="90">
        <v>959.13501</v>
      </c>
      <c r="C75" s="89">
        <v>44.589999999999996</v>
      </c>
      <c r="D75" s="46">
        <v>1003.72501</v>
      </c>
      <c r="E75" s="90">
        <v>220.23801</v>
      </c>
      <c r="F75" s="90">
        <v>32.809000000000005</v>
      </c>
      <c r="G75" s="90">
        <v>253.04701</v>
      </c>
      <c r="H75" s="90">
        <v>73.897</v>
      </c>
      <c r="I75" s="90">
        <v>0</v>
      </c>
      <c r="J75" s="90">
        <v>73.897</v>
      </c>
      <c r="K75" s="90">
        <v>383.603</v>
      </c>
      <c r="L75" s="90">
        <v>8.671</v>
      </c>
      <c r="M75" s="90">
        <v>392.274</v>
      </c>
      <c r="N75" s="90">
        <v>281.397</v>
      </c>
      <c r="O75" s="90">
        <v>3.11</v>
      </c>
      <c r="P75" s="101">
        <v>284.507</v>
      </c>
    </row>
    <row r="76" spans="1:16" ht="12.75">
      <c r="A76" s="53" t="s">
        <v>84</v>
      </c>
      <c r="B76" s="90">
        <v>2506.46899</v>
      </c>
      <c r="C76" s="89">
        <v>79.819</v>
      </c>
      <c r="D76" s="46">
        <v>2586.28799</v>
      </c>
      <c r="E76" s="90">
        <v>655.20697</v>
      </c>
      <c r="F76" s="90">
        <v>62.36000000000001</v>
      </c>
      <c r="G76" s="90">
        <v>717.56697</v>
      </c>
      <c r="H76" s="90">
        <v>148.517</v>
      </c>
      <c r="I76" s="90">
        <v>0</v>
      </c>
      <c r="J76" s="90">
        <v>148.517</v>
      </c>
      <c r="K76" s="90">
        <v>1010.56201</v>
      </c>
      <c r="L76" s="90">
        <v>4.014</v>
      </c>
      <c r="M76" s="90">
        <v>1014.57601</v>
      </c>
      <c r="N76" s="90">
        <v>692.18298</v>
      </c>
      <c r="O76" s="90">
        <v>13.445</v>
      </c>
      <c r="P76" s="101">
        <v>705.6279800000001</v>
      </c>
    </row>
    <row r="77" spans="1:16" ht="13.5" thickBot="1">
      <c r="A77" s="54"/>
      <c r="B77" s="126"/>
      <c r="C77" s="95"/>
      <c r="D77" s="47" t="s">
        <v>104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6"/>
    </row>
    <row r="78" spans="1:55" s="22" customFormat="1" ht="13.5" thickBot="1">
      <c r="A78" s="55" t="s">
        <v>102</v>
      </c>
      <c r="B78" s="130">
        <f>SUM(B64:B77)</f>
        <v>39876.245539999996</v>
      </c>
      <c r="C78" s="130">
        <f aca="true" t="shared" si="5" ref="C78:P78">SUM(C64:C77)</f>
        <v>2291.3170000000005</v>
      </c>
      <c r="D78" s="130">
        <f t="shared" si="5"/>
        <v>42167.56254</v>
      </c>
      <c r="E78" s="130">
        <f t="shared" si="5"/>
        <v>8669.24799</v>
      </c>
      <c r="F78" s="130">
        <f t="shared" si="5"/>
        <v>1975.8950000000002</v>
      </c>
      <c r="G78" s="130">
        <f t="shared" si="5"/>
        <v>10645.14299</v>
      </c>
      <c r="H78" s="130">
        <f t="shared" si="5"/>
        <v>3789.2810199999994</v>
      </c>
      <c r="I78" s="130">
        <f t="shared" si="5"/>
        <v>25.835</v>
      </c>
      <c r="J78" s="130">
        <f t="shared" si="5"/>
        <v>3815.1160199999995</v>
      </c>
      <c r="K78" s="130">
        <f t="shared" si="5"/>
        <v>6819.21203</v>
      </c>
      <c r="L78" s="130">
        <f t="shared" si="5"/>
        <v>172.138</v>
      </c>
      <c r="M78" s="130">
        <f t="shared" si="5"/>
        <v>6991.35003</v>
      </c>
      <c r="N78" s="130">
        <f t="shared" si="5"/>
        <v>20598.53486</v>
      </c>
      <c r="O78" s="130">
        <f t="shared" si="5"/>
        <v>117.44900000000001</v>
      </c>
      <c r="P78" s="137">
        <f t="shared" si="5"/>
        <v>20715.98386</v>
      </c>
      <c r="Q78" s="23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16" ht="12.75">
      <c r="A79" s="56"/>
      <c r="B79" s="128"/>
      <c r="C79" s="94"/>
      <c r="D79" s="45" t="s">
        <v>104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77"/>
    </row>
    <row r="80" spans="1:16" ht="12.75">
      <c r="A80" s="53" t="s">
        <v>85</v>
      </c>
      <c r="B80" s="90">
        <v>2234</v>
      </c>
      <c r="C80" s="89">
        <v>263.844</v>
      </c>
      <c r="D80" s="46">
        <v>2497.844</v>
      </c>
      <c r="E80" s="90">
        <v>1087</v>
      </c>
      <c r="F80" s="90">
        <v>263.844</v>
      </c>
      <c r="G80" s="90">
        <v>1350.844</v>
      </c>
      <c r="H80" s="90">
        <v>268</v>
      </c>
      <c r="I80" s="90">
        <v>0</v>
      </c>
      <c r="J80" s="90">
        <v>268</v>
      </c>
      <c r="K80" s="90">
        <v>608</v>
      </c>
      <c r="L80" s="90">
        <v>0</v>
      </c>
      <c r="M80" s="90">
        <v>608</v>
      </c>
      <c r="N80" s="90">
        <v>271</v>
      </c>
      <c r="O80" s="90">
        <v>0</v>
      </c>
      <c r="P80" s="101">
        <v>271</v>
      </c>
    </row>
    <row r="81" spans="1:16" ht="12.75">
      <c r="A81" s="53" t="s">
        <v>86</v>
      </c>
      <c r="B81" s="89">
        <v>5266</v>
      </c>
      <c r="C81" s="89"/>
      <c r="D81" s="46">
        <v>5266</v>
      </c>
      <c r="E81" s="89">
        <v>401</v>
      </c>
      <c r="F81" s="89"/>
      <c r="G81" s="89">
        <v>401</v>
      </c>
      <c r="H81" s="89">
        <v>1965</v>
      </c>
      <c r="I81" s="89"/>
      <c r="J81" s="89">
        <v>1965</v>
      </c>
      <c r="K81" s="89">
        <v>851</v>
      </c>
      <c r="L81" s="89"/>
      <c r="M81" s="89">
        <v>851</v>
      </c>
      <c r="N81" s="89">
        <v>2049</v>
      </c>
      <c r="O81" s="89"/>
      <c r="P81" s="100">
        <v>2049</v>
      </c>
    </row>
    <row r="82" spans="1:16" ht="12.75">
      <c r="A82" s="50" t="s">
        <v>116</v>
      </c>
      <c r="B82" s="90">
        <v>4080</v>
      </c>
      <c r="C82" s="89">
        <v>438.409</v>
      </c>
      <c r="D82" s="46">
        <v>4518.409</v>
      </c>
      <c r="E82" s="90">
        <v>741</v>
      </c>
      <c r="F82" s="90">
        <v>438.409</v>
      </c>
      <c r="G82" s="90">
        <v>1179.409</v>
      </c>
      <c r="H82" s="90">
        <v>385</v>
      </c>
      <c r="I82" s="90">
        <v>0</v>
      </c>
      <c r="J82" s="90">
        <v>385</v>
      </c>
      <c r="K82" s="90">
        <v>231</v>
      </c>
      <c r="L82" s="90">
        <v>0</v>
      </c>
      <c r="M82" s="90">
        <v>231</v>
      </c>
      <c r="N82" s="90">
        <v>2723</v>
      </c>
      <c r="O82" s="90">
        <v>0</v>
      </c>
      <c r="P82" s="101">
        <v>2723</v>
      </c>
    </row>
    <row r="83" spans="1:16" ht="12.75">
      <c r="A83" s="50" t="s">
        <v>114</v>
      </c>
      <c r="B83" s="90">
        <v>1592</v>
      </c>
      <c r="C83" s="89">
        <v>51.634</v>
      </c>
      <c r="D83" s="46">
        <v>1643.634</v>
      </c>
      <c r="E83" s="90">
        <v>415</v>
      </c>
      <c r="F83" s="90">
        <v>51.634</v>
      </c>
      <c r="G83" s="90">
        <v>466.634</v>
      </c>
      <c r="H83" s="90">
        <v>107</v>
      </c>
      <c r="I83" s="90">
        <v>0</v>
      </c>
      <c r="J83" s="90">
        <v>107</v>
      </c>
      <c r="K83" s="90">
        <v>160</v>
      </c>
      <c r="L83" s="90">
        <v>0</v>
      </c>
      <c r="M83" s="90">
        <v>160</v>
      </c>
      <c r="N83" s="90">
        <v>910</v>
      </c>
      <c r="O83" s="90">
        <v>0</v>
      </c>
      <c r="P83" s="101">
        <v>910</v>
      </c>
    </row>
    <row r="84" spans="1:16" ht="12.75">
      <c r="A84" s="53" t="s">
        <v>87</v>
      </c>
      <c r="B84" s="89">
        <v>330</v>
      </c>
      <c r="C84" s="89">
        <v>3.659</v>
      </c>
      <c r="D84" s="46">
        <v>333.659</v>
      </c>
      <c r="E84" s="89">
        <v>31</v>
      </c>
      <c r="F84" s="89">
        <v>3.659</v>
      </c>
      <c r="G84" s="89">
        <v>34.659</v>
      </c>
      <c r="H84" s="89">
        <v>157</v>
      </c>
      <c r="I84" s="89"/>
      <c r="J84" s="89">
        <v>157</v>
      </c>
      <c r="K84" s="89">
        <v>107</v>
      </c>
      <c r="L84" s="89"/>
      <c r="M84" s="89">
        <v>107</v>
      </c>
      <c r="N84" s="89">
        <v>35</v>
      </c>
      <c r="O84" s="89"/>
      <c r="P84" s="100">
        <v>35</v>
      </c>
    </row>
    <row r="85" spans="1:16" ht="12.75">
      <c r="A85" s="53" t="s">
        <v>88</v>
      </c>
      <c r="B85" s="90">
        <v>13160</v>
      </c>
      <c r="C85" s="89">
        <v>792.7460000000001</v>
      </c>
      <c r="D85" s="46">
        <v>13952.746</v>
      </c>
      <c r="E85" s="90">
        <v>2126</v>
      </c>
      <c r="F85" s="90">
        <v>792.7460000000001</v>
      </c>
      <c r="G85" s="90">
        <v>2918.746</v>
      </c>
      <c r="H85" s="90">
        <v>1668</v>
      </c>
      <c r="I85" s="90">
        <v>0</v>
      </c>
      <c r="J85" s="90">
        <v>1668</v>
      </c>
      <c r="K85" s="90">
        <v>896</v>
      </c>
      <c r="L85" s="90"/>
      <c r="M85" s="90">
        <v>896</v>
      </c>
      <c r="N85" s="90">
        <v>8470</v>
      </c>
      <c r="O85" s="90"/>
      <c r="P85" s="101">
        <v>8470</v>
      </c>
    </row>
    <row r="86" spans="1:16" ht="12.75">
      <c r="A86" s="53" t="s">
        <v>89</v>
      </c>
      <c r="B86" s="89">
        <v>6641</v>
      </c>
      <c r="C86" s="89">
        <v>329.284</v>
      </c>
      <c r="D86" s="46">
        <v>6970.284</v>
      </c>
      <c r="E86" s="89">
        <v>2893</v>
      </c>
      <c r="F86" s="89">
        <v>329.284</v>
      </c>
      <c r="G86" s="89">
        <v>3222.284</v>
      </c>
      <c r="H86" s="89">
        <v>1111</v>
      </c>
      <c r="I86" s="89">
        <v>0</v>
      </c>
      <c r="J86" s="89">
        <v>1111</v>
      </c>
      <c r="K86" s="89">
        <v>2079</v>
      </c>
      <c r="L86" s="89">
        <v>0</v>
      </c>
      <c r="M86" s="89">
        <v>2079</v>
      </c>
      <c r="N86" s="89">
        <v>558</v>
      </c>
      <c r="O86" s="89">
        <v>0</v>
      </c>
      <c r="P86" s="100">
        <v>558</v>
      </c>
    </row>
    <row r="87" spans="1:16" ht="12.75">
      <c r="A87" s="53" t="s">
        <v>90</v>
      </c>
      <c r="B87" s="89">
        <v>1691</v>
      </c>
      <c r="C87" s="89">
        <v>353.027</v>
      </c>
      <c r="D87" s="46">
        <v>2044.027</v>
      </c>
      <c r="E87" s="89">
        <v>594</v>
      </c>
      <c r="F87" s="89">
        <v>268.327</v>
      </c>
      <c r="G87" s="89">
        <v>862.327</v>
      </c>
      <c r="H87" s="89">
        <v>259</v>
      </c>
      <c r="I87" s="89">
        <v>84.7</v>
      </c>
      <c r="J87" s="89">
        <v>343.7</v>
      </c>
      <c r="K87" s="89">
        <v>240</v>
      </c>
      <c r="L87" s="89">
        <v>0</v>
      </c>
      <c r="M87" s="89">
        <v>240</v>
      </c>
      <c r="N87" s="89">
        <v>598</v>
      </c>
      <c r="O87" s="89">
        <v>0</v>
      </c>
      <c r="P87" s="100">
        <v>598</v>
      </c>
    </row>
    <row r="88" spans="1:16" ht="12.75">
      <c r="A88" s="53" t="s">
        <v>91</v>
      </c>
      <c r="B88" s="89">
        <v>1697</v>
      </c>
      <c r="C88" s="89"/>
      <c r="D88" s="46">
        <v>1697</v>
      </c>
      <c r="E88" s="89">
        <v>232</v>
      </c>
      <c r="F88" s="89"/>
      <c r="G88" s="89">
        <v>232</v>
      </c>
      <c r="H88" s="89">
        <v>510</v>
      </c>
      <c r="I88" s="89"/>
      <c r="J88" s="89">
        <v>510</v>
      </c>
      <c r="K88" s="89">
        <v>404</v>
      </c>
      <c r="L88" s="89"/>
      <c r="M88" s="89">
        <v>404</v>
      </c>
      <c r="N88" s="89">
        <v>551</v>
      </c>
      <c r="O88" s="89"/>
      <c r="P88" s="100">
        <v>551</v>
      </c>
    </row>
    <row r="89" spans="1:16" ht="12.75">
      <c r="A89" s="50" t="s">
        <v>119</v>
      </c>
      <c r="B89" s="90">
        <v>2400</v>
      </c>
      <c r="C89" s="89">
        <v>373.432</v>
      </c>
      <c r="D89" s="46">
        <v>2773.432</v>
      </c>
      <c r="E89" s="90">
        <v>466</v>
      </c>
      <c r="F89" s="90">
        <v>329.432</v>
      </c>
      <c r="G89" s="90">
        <v>795.432</v>
      </c>
      <c r="H89" s="90">
        <v>235</v>
      </c>
      <c r="I89" s="90">
        <v>0</v>
      </c>
      <c r="J89" s="90">
        <v>235</v>
      </c>
      <c r="K89" s="90">
        <v>229</v>
      </c>
      <c r="L89" s="90">
        <v>0</v>
      </c>
      <c r="M89" s="90">
        <v>229</v>
      </c>
      <c r="N89" s="90">
        <v>1470</v>
      </c>
      <c r="O89" s="90">
        <v>44</v>
      </c>
      <c r="P89" s="101">
        <v>1514</v>
      </c>
    </row>
    <row r="90" spans="1:16" ht="12.75">
      <c r="A90" s="53" t="s">
        <v>92</v>
      </c>
      <c r="B90" s="89">
        <v>640</v>
      </c>
      <c r="C90" s="89"/>
      <c r="D90" s="46">
        <v>640</v>
      </c>
      <c r="E90" s="89">
        <v>274</v>
      </c>
      <c r="F90" s="89"/>
      <c r="G90" s="89">
        <v>274</v>
      </c>
      <c r="H90" s="89">
        <v>74</v>
      </c>
      <c r="I90" s="89"/>
      <c r="J90" s="89">
        <v>74</v>
      </c>
      <c r="K90" s="89">
        <v>249</v>
      </c>
      <c r="L90" s="89"/>
      <c r="M90" s="89">
        <v>249</v>
      </c>
      <c r="N90" s="89">
        <v>43</v>
      </c>
      <c r="O90" s="89"/>
      <c r="P90" s="100">
        <v>43</v>
      </c>
    </row>
    <row r="91" spans="1:16" ht="12.75">
      <c r="A91" s="53" t="s">
        <v>93</v>
      </c>
      <c r="B91" s="89">
        <v>1422</v>
      </c>
      <c r="C91" s="89">
        <v>85.94399999999999</v>
      </c>
      <c r="D91" s="46">
        <v>1507.944</v>
      </c>
      <c r="E91" s="89">
        <v>391</v>
      </c>
      <c r="F91" s="89">
        <v>85.064</v>
      </c>
      <c r="G91" s="89">
        <v>476.06399999999996</v>
      </c>
      <c r="H91" s="89">
        <v>185</v>
      </c>
      <c r="I91" s="89">
        <v>0</v>
      </c>
      <c r="J91" s="89">
        <v>185</v>
      </c>
      <c r="K91" s="89">
        <v>439</v>
      </c>
      <c r="L91" s="89">
        <v>0</v>
      </c>
      <c r="M91" s="89">
        <v>439</v>
      </c>
      <c r="N91" s="89">
        <v>407</v>
      </c>
      <c r="O91" s="89">
        <v>0.88</v>
      </c>
      <c r="P91" s="100">
        <v>407.88</v>
      </c>
    </row>
    <row r="92" spans="1:16" ht="12.75">
      <c r="A92" s="53" t="s">
        <v>94</v>
      </c>
      <c r="B92" s="89">
        <v>2507</v>
      </c>
      <c r="C92" s="89">
        <v>201.142</v>
      </c>
      <c r="D92" s="46">
        <v>2708.142</v>
      </c>
      <c r="E92" s="89">
        <v>925</v>
      </c>
      <c r="F92" s="89">
        <v>194.01</v>
      </c>
      <c r="G92" s="89">
        <v>1119.01</v>
      </c>
      <c r="H92" s="89">
        <v>389</v>
      </c>
      <c r="I92" s="89">
        <v>0</v>
      </c>
      <c r="J92" s="89">
        <v>389</v>
      </c>
      <c r="K92" s="89">
        <v>415</v>
      </c>
      <c r="L92" s="89">
        <v>7.132</v>
      </c>
      <c r="M92" s="89">
        <v>422.132</v>
      </c>
      <c r="N92" s="89">
        <v>778</v>
      </c>
      <c r="O92" s="89">
        <v>0</v>
      </c>
      <c r="P92" s="100">
        <v>778</v>
      </c>
    </row>
    <row r="93" spans="1:16" ht="13.5" thickBot="1">
      <c r="A93" s="54"/>
      <c r="B93" s="95"/>
      <c r="C93" s="95"/>
      <c r="D93" s="47" t="s">
        <v>104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36"/>
    </row>
    <row r="94" spans="1:55" s="22" customFormat="1" ht="13.5" thickBot="1">
      <c r="A94" s="55" t="s">
        <v>103</v>
      </c>
      <c r="B94" s="96">
        <f>SUM(B80:B93)</f>
        <v>43660</v>
      </c>
      <c r="C94" s="96">
        <f aca="true" t="shared" si="6" ref="C94:P94">SUM(C80:C93)</f>
        <v>2893.1209999999996</v>
      </c>
      <c r="D94" s="96">
        <f t="shared" si="6"/>
        <v>46553.12100000001</v>
      </c>
      <c r="E94" s="96">
        <f t="shared" si="6"/>
        <v>10576</v>
      </c>
      <c r="F94" s="96">
        <f t="shared" si="6"/>
        <v>2756.4089999999997</v>
      </c>
      <c r="G94" s="96">
        <f t="shared" si="6"/>
        <v>13332.409000000001</v>
      </c>
      <c r="H94" s="96">
        <f t="shared" si="6"/>
        <v>7313</v>
      </c>
      <c r="I94" s="96">
        <f t="shared" si="6"/>
        <v>84.7</v>
      </c>
      <c r="J94" s="96">
        <f t="shared" si="6"/>
        <v>7397.7</v>
      </c>
      <c r="K94" s="96">
        <f t="shared" si="6"/>
        <v>6908</v>
      </c>
      <c r="L94" s="96">
        <f t="shared" si="6"/>
        <v>7.132</v>
      </c>
      <c r="M94" s="96">
        <f t="shared" si="6"/>
        <v>6915.132</v>
      </c>
      <c r="N94" s="96">
        <f t="shared" si="6"/>
        <v>18863</v>
      </c>
      <c r="O94" s="96">
        <f t="shared" si="6"/>
        <v>44.88</v>
      </c>
      <c r="P94" s="115">
        <f t="shared" si="6"/>
        <v>18907.88</v>
      </c>
      <c r="Q94" s="23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</row>
    <row r="95" spans="1:16" ht="12.75">
      <c r="A95" s="56"/>
      <c r="B95" s="94"/>
      <c r="C95" s="94"/>
      <c r="D95" s="45" t="s">
        <v>104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135"/>
    </row>
    <row r="96" spans="1:16" ht="12.75">
      <c r="A96" s="50" t="s">
        <v>95</v>
      </c>
      <c r="B96" s="90">
        <v>426</v>
      </c>
      <c r="C96" s="89">
        <v>194.321</v>
      </c>
      <c r="D96" s="46">
        <v>620.321</v>
      </c>
      <c r="E96" s="90">
        <v>140</v>
      </c>
      <c r="F96" s="90">
        <v>194.321</v>
      </c>
      <c r="G96" s="90">
        <v>334.321</v>
      </c>
      <c r="H96" s="90">
        <v>9</v>
      </c>
      <c r="I96" s="90">
        <v>0</v>
      </c>
      <c r="J96" s="90">
        <v>9</v>
      </c>
      <c r="K96" s="90">
        <v>40</v>
      </c>
      <c r="L96" s="90">
        <v>0</v>
      </c>
      <c r="M96" s="90">
        <v>40</v>
      </c>
      <c r="N96" s="90">
        <v>237</v>
      </c>
      <c r="O96" s="90">
        <v>0</v>
      </c>
      <c r="P96" s="101">
        <v>237</v>
      </c>
    </row>
    <row r="97" spans="1:16" ht="12.75">
      <c r="A97" s="53" t="s">
        <v>96</v>
      </c>
      <c r="B97" s="89">
        <v>23596</v>
      </c>
      <c r="C97" s="89"/>
      <c r="D97" s="46">
        <v>23596</v>
      </c>
      <c r="E97" s="89">
        <v>7616</v>
      </c>
      <c r="F97" s="89"/>
      <c r="G97" s="89">
        <v>7616</v>
      </c>
      <c r="H97" s="89">
        <v>2969</v>
      </c>
      <c r="I97" s="89"/>
      <c r="J97" s="89">
        <v>2969</v>
      </c>
      <c r="K97" s="89">
        <v>5381</v>
      </c>
      <c r="L97" s="89"/>
      <c r="M97" s="89">
        <v>5381</v>
      </c>
      <c r="N97" s="89">
        <v>7630</v>
      </c>
      <c r="O97" s="89"/>
      <c r="P97" s="100">
        <v>7630</v>
      </c>
    </row>
    <row r="98" spans="1:16" ht="12.75">
      <c r="A98" s="53" t="s">
        <v>97</v>
      </c>
      <c r="B98" s="89">
        <v>4809</v>
      </c>
      <c r="C98" s="89">
        <v>867.569</v>
      </c>
      <c r="D98" s="46">
        <v>5676.5689999999995</v>
      </c>
      <c r="E98" s="89">
        <v>1494</v>
      </c>
      <c r="F98" s="89">
        <v>830.401</v>
      </c>
      <c r="G98" s="89">
        <v>2324.401</v>
      </c>
      <c r="H98" s="89">
        <v>556</v>
      </c>
      <c r="I98" s="89">
        <v>0</v>
      </c>
      <c r="J98" s="89">
        <v>556</v>
      </c>
      <c r="K98" s="89">
        <v>914</v>
      </c>
      <c r="L98" s="89">
        <v>8.292</v>
      </c>
      <c r="M98" s="89">
        <v>922.292</v>
      </c>
      <c r="N98" s="89">
        <v>1845</v>
      </c>
      <c r="O98" s="89">
        <v>28.876</v>
      </c>
      <c r="P98" s="100">
        <v>1873.876</v>
      </c>
    </row>
    <row r="99" spans="1:16" ht="12.75">
      <c r="A99" s="53" t="s">
        <v>98</v>
      </c>
      <c r="B99" s="89">
        <v>4406</v>
      </c>
      <c r="C99" s="89">
        <v>91.319</v>
      </c>
      <c r="D99" s="46">
        <v>4497.319</v>
      </c>
      <c r="E99" s="89">
        <v>1677</v>
      </c>
      <c r="F99" s="89">
        <v>78.319</v>
      </c>
      <c r="G99" s="89">
        <v>1755.319</v>
      </c>
      <c r="H99" s="89">
        <v>1292</v>
      </c>
      <c r="I99" s="89">
        <v>2</v>
      </c>
      <c r="J99" s="89">
        <v>1294</v>
      </c>
      <c r="K99" s="89">
        <v>1348</v>
      </c>
      <c r="L99" s="89">
        <v>0</v>
      </c>
      <c r="M99" s="89">
        <v>1348</v>
      </c>
      <c r="N99" s="89">
        <v>89</v>
      </c>
      <c r="O99" s="89">
        <v>11</v>
      </c>
      <c r="P99" s="100">
        <v>100</v>
      </c>
    </row>
    <row r="100" spans="1:16" ht="12.75">
      <c r="A100" s="53" t="s">
        <v>99</v>
      </c>
      <c r="B100" s="90">
        <v>1969</v>
      </c>
      <c r="C100" s="89">
        <v>273.461</v>
      </c>
      <c r="D100" s="46">
        <v>2242.4610000000002</v>
      </c>
      <c r="E100" s="90">
        <v>738</v>
      </c>
      <c r="F100" s="90">
        <v>273.461</v>
      </c>
      <c r="G100" s="90">
        <v>1011.461</v>
      </c>
      <c r="H100" s="90">
        <v>0</v>
      </c>
      <c r="I100" s="90">
        <v>0</v>
      </c>
      <c r="J100" s="90">
        <v>0</v>
      </c>
      <c r="K100" s="90">
        <v>424</v>
      </c>
      <c r="L100" s="90">
        <v>0</v>
      </c>
      <c r="M100" s="90">
        <v>424</v>
      </c>
      <c r="N100" s="90">
        <v>807</v>
      </c>
      <c r="O100" s="90">
        <v>0</v>
      </c>
      <c r="P100" s="101">
        <v>807</v>
      </c>
    </row>
    <row r="101" spans="1:16" ht="12.75">
      <c r="A101" s="53" t="s">
        <v>100</v>
      </c>
      <c r="B101" s="89">
        <v>733</v>
      </c>
      <c r="C101" s="89">
        <v>9</v>
      </c>
      <c r="D101" s="46">
        <v>742</v>
      </c>
      <c r="E101" s="89">
        <v>216</v>
      </c>
      <c r="F101" s="89">
        <v>8</v>
      </c>
      <c r="G101" s="89">
        <v>224</v>
      </c>
      <c r="H101" s="89">
        <v>104</v>
      </c>
      <c r="I101" s="89">
        <v>0</v>
      </c>
      <c r="J101" s="89">
        <v>104</v>
      </c>
      <c r="K101" s="89">
        <v>198</v>
      </c>
      <c r="L101" s="89">
        <v>0</v>
      </c>
      <c r="M101" s="89">
        <v>198</v>
      </c>
      <c r="N101" s="89">
        <v>215</v>
      </c>
      <c r="O101" s="89">
        <v>1</v>
      </c>
      <c r="P101" s="100">
        <v>216</v>
      </c>
    </row>
    <row r="102" spans="1:16" ht="12.75">
      <c r="A102" s="50" t="s">
        <v>120</v>
      </c>
      <c r="B102" s="90">
        <v>8232</v>
      </c>
      <c r="C102" s="89">
        <v>185.85500000000002</v>
      </c>
      <c r="D102" s="46">
        <v>8417.855</v>
      </c>
      <c r="E102" s="90">
        <v>1366</v>
      </c>
      <c r="F102" s="90">
        <v>185.85500000000002</v>
      </c>
      <c r="G102" s="90">
        <v>1551.855</v>
      </c>
      <c r="H102" s="90">
        <v>398</v>
      </c>
      <c r="I102" s="90">
        <v>0</v>
      </c>
      <c r="J102" s="90">
        <v>398</v>
      </c>
      <c r="K102" s="90">
        <v>685</v>
      </c>
      <c r="L102" s="90">
        <v>0</v>
      </c>
      <c r="M102" s="90">
        <v>685</v>
      </c>
      <c r="N102" s="90">
        <v>5783</v>
      </c>
      <c r="O102" s="90">
        <v>0</v>
      </c>
      <c r="P102" s="101">
        <v>5783</v>
      </c>
    </row>
    <row r="103" spans="1:16" ht="12.75">
      <c r="A103" s="53" t="s">
        <v>101</v>
      </c>
      <c r="B103" s="89">
        <v>40</v>
      </c>
      <c r="C103" s="89">
        <v>392.40200000000004</v>
      </c>
      <c r="D103" s="46">
        <v>432.40200000000004</v>
      </c>
      <c r="E103" s="89">
        <v>15</v>
      </c>
      <c r="F103" s="89">
        <v>392.40200000000004</v>
      </c>
      <c r="G103" s="89">
        <v>407.40200000000004</v>
      </c>
      <c r="H103" s="89">
        <v>1</v>
      </c>
      <c r="I103" s="89">
        <v>0</v>
      </c>
      <c r="J103" s="89">
        <v>1</v>
      </c>
      <c r="K103" s="89">
        <v>0</v>
      </c>
      <c r="L103" s="89">
        <v>0</v>
      </c>
      <c r="M103" s="89">
        <v>0</v>
      </c>
      <c r="N103" s="89">
        <v>24</v>
      </c>
      <c r="O103" s="89">
        <v>0</v>
      </c>
      <c r="P103" s="100">
        <v>24</v>
      </c>
    </row>
    <row r="104" spans="1:16" ht="13.5" thickBot="1">
      <c r="A104" s="51"/>
      <c r="B104" s="47">
        <v>0</v>
      </c>
      <c r="C104" s="47"/>
      <c r="D104" s="47" t="s">
        <v>104</v>
      </c>
      <c r="E104" s="28"/>
      <c r="F104" s="28"/>
      <c r="G104" s="28"/>
      <c r="H104" s="28"/>
      <c r="I104" s="28"/>
      <c r="J104" s="28"/>
      <c r="K104" s="28"/>
      <c r="L104" s="164"/>
      <c r="M104" s="164"/>
      <c r="N104" s="164"/>
      <c r="O104" s="164"/>
      <c r="P104" s="29"/>
    </row>
    <row r="105" spans="1:55" s="22" customFormat="1" ht="13.5" thickBot="1">
      <c r="A105" s="55" t="s">
        <v>5</v>
      </c>
      <c r="B105" s="48">
        <f>SUM(B96:B104)</f>
        <v>44211</v>
      </c>
      <c r="C105" s="48">
        <f aca="true" t="shared" si="7" ref="C105:P105">SUM(C96:C104)</f>
        <v>2013.927</v>
      </c>
      <c r="D105" s="48">
        <f t="shared" si="7"/>
        <v>46224.92700000001</v>
      </c>
      <c r="E105" s="48">
        <f t="shared" si="7"/>
        <v>13262</v>
      </c>
      <c r="F105" s="48">
        <f t="shared" si="7"/>
        <v>1962.759</v>
      </c>
      <c r="G105" s="48">
        <f t="shared" si="7"/>
        <v>15224.758999999998</v>
      </c>
      <c r="H105" s="48">
        <f t="shared" si="7"/>
        <v>5329</v>
      </c>
      <c r="I105" s="48">
        <f t="shared" si="7"/>
        <v>2</v>
      </c>
      <c r="J105" s="48">
        <f t="shared" si="7"/>
        <v>5331</v>
      </c>
      <c r="K105" s="48">
        <f t="shared" si="7"/>
        <v>8990</v>
      </c>
      <c r="L105" s="48">
        <f t="shared" si="7"/>
        <v>8.292</v>
      </c>
      <c r="M105" s="48">
        <f t="shared" si="7"/>
        <v>8998.292000000001</v>
      </c>
      <c r="N105" s="48">
        <f t="shared" si="7"/>
        <v>16630</v>
      </c>
      <c r="O105" s="48">
        <f t="shared" si="7"/>
        <v>40.876000000000005</v>
      </c>
      <c r="P105" s="73">
        <f t="shared" si="7"/>
        <v>16670.876</v>
      </c>
      <c r="Q105" s="23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</row>
    <row r="106" spans="1:16" ht="13.5" thickBot="1">
      <c r="A106" s="57"/>
      <c r="B106" s="60"/>
      <c r="C106" s="60"/>
      <c r="D106" s="60" t="s">
        <v>104</v>
      </c>
      <c r="E106" s="32"/>
      <c r="F106" s="32"/>
      <c r="G106" s="32"/>
      <c r="H106" s="32"/>
      <c r="I106" s="32"/>
      <c r="J106" s="32"/>
      <c r="K106" s="32"/>
      <c r="L106" s="175"/>
      <c r="M106" s="175"/>
      <c r="N106" s="175"/>
      <c r="O106" s="175"/>
      <c r="P106" s="33"/>
    </row>
    <row r="107" spans="1:55" s="36" customFormat="1" ht="13.5" thickBot="1">
      <c r="A107" s="58" t="s">
        <v>106</v>
      </c>
      <c r="B107" s="88">
        <f>B16+B26+B38+B48+B62+B78+B94+B105</f>
        <v>364778.49192</v>
      </c>
      <c r="C107" s="88">
        <f>C16+C26+C38+C48+C62+C78+C94+C105</f>
        <v>16198.19278</v>
      </c>
      <c r="D107" s="88">
        <f>SUM(B107:C107)</f>
        <v>380976.6847</v>
      </c>
      <c r="E107" s="92">
        <f>E16+E26+E38+E48+E62+E78+E94+E105</f>
        <v>97283.95707</v>
      </c>
      <c r="F107" s="92">
        <f aca="true" t="shared" si="8" ref="F107:P107">F16+F26+F38+F48+F62+F78+F94+F105</f>
        <v>14636.86877</v>
      </c>
      <c r="G107" s="92">
        <f t="shared" si="8"/>
        <v>111920.82584</v>
      </c>
      <c r="H107" s="92">
        <f t="shared" si="8"/>
        <v>85968.57507999998</v>
      </c>
      <c r="I107" s="92">
        <f t="shared" si="8"/>
        <v>293.951</v>
      </c>
      <c r="J107" s="92">
        <f t="shared" si="8"/>
        <v>86262.52608</v>
      </c>
      <c r="K107" s="92">
        <f t="shared" si="8"/>
        <v>44514.39307</v>
      </c>
      <c r="L107" s="92">
        <f t="shared" si="8"/>
        <v>380.59000000000003</v>
      </c>
      <c r="M107" s="92">
        <f t="shared" si="8"/>
        <v>44894.983069999995</v>
      </c>
      <c r="N107" s="92">
        <f t="shared" si="8"/>
        <v>137011.59782</v>
      </c>
      <c r="O107" s="92">
        <f t="shared" si="8"/>
        <v>886.7830100000002</v>
      </c>
      <c r="P107" s="93">
        <f t="shared" si="8"/>
        <v>137898.38083</v>
      </c>
      <c r="Q107" s="34"/>
      <c r="R107" s="34"/>
      <c r="S107" s="3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ht="12.75">
      <c r="C108" s="27"/>
    </row>
    <row r="109" ht="12.75">
      <c r="Q109" s="23"/>
    </row>
    <row r="111" spans="8:11" ht="12.75">
      <c r="H111" s="25" t="s">
        <v>104</v>
      </c>
      <c r="K111" s="25" t="s">
        <v>104</v>
      </c>
    </row>
  </sheetData>
  <sheetProtection/>
  <mergeCells count="25">
    <mergeCell ref="B10:P10"/>
    <mergeCell ref="N7:P7"/>
    <mergeCell ref="F8:F9"/>
    <mergeCell ref="G8:G9"/>
    <mergeCell ref="I8:I9"/>
    <mergeCell ref="A2:P2"/>
    <mergeCell ref="A3:P3"/>
    <mergeCell ref="A5:A10"/>
    <mergeCell ref="P8:P9"/>
    <mergeCell ref="H8:H9"/>
    <mergeCell ref="C8:C9"/>
    <mergeCell ref="D8:D9"/>
    <mergeCell ref="E7:G7"/>
    <mergeCell ref="H7:J7"/>
    <mergeCell ref="K7:M7"/>
    <mergeCell ref="B5:P6"/>
    <mergeCell ref="B7:D7"/>
    <mergeCell ref="E8:E9"/>
    <mergeCell ref="K8:K9"/>
    <mergeCell ref="B8:B9"/>
    <mergeCell ref="J8:J9"/>
    <mergeCell ref="L8:L9"/>
    <mergeCell ref="M8:M9"/>
    <mergeCell ref="N8:N9"/>
    <mergeCell ref="O8:O9"/>
  </mergeCells>
  <printOptions/>
  <pageMargins left="0.7480314960629921" right="0.5511811023622047" top="0.984251968503937" bottom="0.984251968503937" header="0.5118110236220472" footer="0.5118110236220472"/>
  <pageSetup firstPageNumber="166" useFirstPageNumber="1" horizontalDpi="300" verticalDpi="300" orientation="landscape" paperSize="9" r:id="rId1"/>
  <headerFooter alignWithMargins="0">
    <oddFooter>&amp;R&amp;8Príloha č. 5 Plánu rozvoja VK v SR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Neradovicova</dc:creator>
  <cp:keywords/>
  <dc:description/>
  <cp:lastModifiedBy>Hucko Pavel</cp:lastModifiedBy>
  <cp:lastPrinted>2020-05-15T09:33:11Z</cp:lastPrinted>
  <dcterms:created xsi:type="dcterms:W3CDTF">2007-08-20T11:03:41Z</dcterms:created>
  <dcterms:modified xsi:type="dcterms:W3CDTF">2020-05-15T09:38:45Z</dcterms:modified>
  <cp:category/>
  <cp:version/>
  <cp:contentType/>
  <cp:contentStatus/>
</cp:coreProperties>
</file>